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1-6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0" l="1"/>
  <c r="F11" i="20" s="1"/>
  <c r="E10" i="20"/>
  <c r="E11" i="20" s="1"/>
  <c r="D10" i="20"/>
  <c r="D11" i="20" s="1"/>
  <c r="L41" i="16" l="1"/>
  <c r="M41" i="16"/>
  <c r="N41" i="16"/>
  <c r="L47" i="16"/>
  <c r="M47" i="16"/>
  <c r="N47" i="16"/>
  <c r="L57" i="16"/>
  <c r="M57" i="16"/>
  <c r="N57" i="16"/>
  <c r="L85" i="16"/>
  <c r="M85" i="16"/>
  <c r="N85" i="16"/>
  <c r="L24" i="16"/>
  <c r="M24" i="16"/>
  <c r="N24" i="16"/>
  <c r="L67" i="16"/>
  <c r="M67" i="16"/>
  <c r="N67" i="16"/>
  <c r="N63" i="16"/>
  <c r="M63" i="16"/>
  <c r="L63" i="16"/>
  <c r="L17" i="16"/>
  <c r="M17" i="16"/>
  <c r="N17" i="16"/>
  <c r="L30" i="16"/>
  <c r="M30" i="16"/>
  <c r="N30" i="16"/>
  <c r="L21" i="16"/>
  <c r="M21" i="16"/>
  <c r="N21" i="16"/>
  <c r="L79" i="16"/>
  <c r="M79" i="16"/>
  <c r="N79" i="16"/>
  <c r="I9" i="15"/>
  <c r="I10" i="15" s="1"/>
  <c r="H9" i="15"/>
  <c r="H10" i="15" s="1"/>
  <c r="G9" i="15"/>
  <c r="G10" i="15" s="1"/>
  <c r="L60" i="16" l="1"/>
  <c r="M60" i="16"/>
  <c r="N60" i="16"/>
  <c r="N70" i="16"/>
  <c r="M70" i="16"/>
  <c r="L70" i="16"/>
  <c r="L51" i="16"/>
  <c r="M51" i="16"/>
  <c r="N51" i="16"/>
  <c r="N76" i="16"/>
  <c r="M76" i="16"/>
  <c r="L76" i="16"/>
  <c r="M71" i="16" l="1"/>
  <c r="L71" i="16"/>
  <c r="N71" i="16"/>
  <c r="L91" i="16"/>
  <c r="M91" i="16"/>
  <c r="N91" i="16"/>
  <c r="N52" i="16" l="1"/>
  <c r="M52" i="16"/>
  <c r="L52" i="16"/>
  <c r="L88" i="16"/>
  <c r="L92" i="16" s="1"/>
  <c r="M88" i="16"/>
  <c r="M92" i="16" s="1"/>
  <c r="N88" i="16"/>
  <c r="N92" i="16" s="1"/>
  <c r="E9" i="12" l="1"/>
  <c r="L93" i="16" l="1"/>
  <c r="N5" i="12" s="1"/>
  <c r="M93" i="16"/>
  <c r="D5" i="12" s="1"/>
  <c r="N93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<sst xmlns="http://schemas.openxmlformats.org/spreadsheetml/2006/main" count="497" uniqueCount="320">
  <si>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</si>
  <si>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</si>
  <si>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</si>
  <si>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</si>
  <si>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</si>
  <si>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</si>
  <si>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</si>
  <si>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</si>
  <si>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</si>
  <si>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</si>
  <si>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</si>
  <si>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</si>
  <si>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</si>
  <si>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</si>
  <si>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</si>
  <si>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</si>
  <si>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</si>
  <si>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</si>
  <si>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</si>
  <si>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</si>
  <si>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</si>
  <si>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</si>
  <si>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</si>
  <si>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</si>
  <si>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</si>
  <si>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</si>
  <si>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</si>
  <si>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</si>
  <si>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</si>
  <si>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</si>
  <si>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</si>
  <si>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</si>
  <si>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</si>
  <si>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</si>
  <si>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</si>
  <si>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</si>
  <si>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</si>
  <si>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</si>
  <si>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</si>
  <si>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</si>
  <si>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</si>
  <si>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</si>
  <si>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</si>
  <si>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</si>
  <si>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</si>
  <si>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</si>
  <si>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</si>
  <si>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</si>
  <si>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</si>
  <si>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</si>
  <si>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</si>
  <si>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</si>
  <si>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</si>
  <si>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</si>
  <si>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</si>
  <si>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</si>
  <si>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</si>
  <si>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</si>
  <si>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</si>
  <si>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</si>
  <si>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</si>
  <si>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</si>
  <si>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</si>
  <si>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</si>
  <si>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</si>
  <si>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</si>
  <si>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</si>
  <si>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</si>
  <si>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</si>
  <si>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</si>
  <si>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</si>
  <si>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</si>
  <si>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</si>
  <si>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</si>
  <si>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</si>
  <si>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</si>
  <si>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</si>
  <si>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</si>
  <si>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</si>
  <si>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</si>
  <si>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</si>
  <si>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</si>
  <si>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</si>
  <si>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</si>
  <si>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</si>
  <si>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</si>
  <si>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</si>
  <si>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</si>
  <si>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</si>
  <si>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</si>
  <si>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</si>
  <si>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</si>
  <si>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</si>
  <si>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</si>
  <si>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</si>
  <si>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</si>
  <si>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</si>
  <si>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</si>
  <si>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</si>
  <si>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</si>
  <si>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</si>
  <si>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</si>
  <si>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</si>
  <si>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</si>
  <si>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</si>
  <si>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</si>
  <si>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</si>
  <si>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</si>
  <si>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</si>
  <si>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</si>
  <si>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</si>
  <si>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</si>
  <si>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</si>
  <si>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</si>
  <si>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</si>
  <si>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</si>
  <si>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</si>
  <si>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</si>
  <si>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</si>
  <si>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</si>
  <si>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</si>
  <si>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</si>
  <si>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</si>
  <si>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</si>
  <si>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</si>
  <si>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</si>
  <si>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</si>
  <si>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</si>
  <si>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</si>
  <si>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</si>
  <si>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</si>
  <si>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</si>
  <si>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</si>
  <si>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</si>
  <si>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</si>
  <si>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</si>
  <si>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</si>
  <si>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</si>
  <si>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</si>
  <si>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</si>
  <si>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</si>
  <si>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</si>
  <si>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</si>
  <si>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</si>
  <si>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</si>
  <si>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</si>
  <si>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</si>
  <si>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</si>
  <si>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</si>
  <si>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</si>
  <si>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</si>
  <si>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</si>
  <si>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</si>
  <si>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</si>
  <si>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</si>
  <si>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</si>
  <si>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</si>
  <si>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</si>
  <si>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</si>
  <si>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</si>
  <si>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</si>
  <si>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</si>
  <si>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</si>
  <si>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</si>
  <si>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</si>
  <si>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</si>
  <si>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</si>
  <si>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</si>
  <si>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</si>
  <si>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</si>
  <si>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</si>
  <si>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</si>
  <si>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</si>
  <si>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</si>
  <si>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</si>
  <si>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</si>
  <si>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</si>
  <si>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</si>
  <si>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</si>
  <si>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</si>
  <si>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</si>
  <si>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</si>
  <si>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</si>
  <si>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</si>
  <si>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</si>
  <si>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</si>
  <si>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</si>
  <si>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</si>
  <si>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</si>
  <si>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</si>
  <si>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</si>
  <si>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</si>
  <si>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</si>
  <si>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</si>
  <si>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</si>
  <si>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</si>
  <si>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</si>
  <si>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</si>
  <si>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</si>
  <si>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</si>
  <si>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</si>
  <si>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</si>
  <si>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</si>
  <si>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</si>
  <si>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</si>
  <si>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</si>
  <si>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</si>
  <si>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</si>
  <si>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</si>
  <si>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</si>
  <si>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</si>
  <si>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</si>
  <si>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</si>
  <si>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</si>
  <si>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</si>
  <si>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</si>
  <si>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</si>
  <si>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</si>
  <si>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</si>
  <si>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</si>
  <si>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</si>
  <si>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</si>
  <si>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</si>
  <si>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</si>
  <si>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</si>
  <si>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</si>
  <si>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</si>
  <si>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</si>
  <si>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</si>
  <si>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</si>
  <si>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</si>
  <si>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</si>
  <si>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</si>
  <si>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</si>
  <si>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</si>
  <si>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</si>
  <si>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</si>
  <si>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</si>
  <si>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</si>
  <si>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</si>
  <si>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</si>
  <si>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</si>
  <si>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</si>
  <si>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</si>
  <si>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</si>
  <si>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</si>
  <si>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</si>
  <si>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</si>
  <si>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</si>
  <si>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</si>
  <si>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</si>
  <si>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</si>
  <si>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</si>
  <si>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</si>
  <si>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</si>
  <si>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</si>
  <si>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</si>
  <si>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</si>
  <si>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</si>
  <si>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</si>
  <si>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</si>
  <si>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</si>
  <si>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</si>
  <si>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</si>
  <si>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</si>
  <si>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</si>
  <si>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</si>
  <si>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</si>
  <si>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</si>
  <si>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</si>
  <si>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</si>
  <si>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</si>
  <si>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</si>
  <si>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</si>
  <si>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</si>
  <si>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</si>
  <si>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</si>
  <si>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</si>
  <si>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</si>
  <si>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</si>
  <si>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</si>
  <si>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</si>
  <si>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</si>
  <si>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</si>
  <si>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</si>
  <si>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</si>
  <si>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</si>
  <si>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</si>
  <si>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</si>
  <si>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</si>
  <si>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</si>
  <si>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special orders</t>
  </si>
  <si>
    <t>Iraqi For Tufted Carpets</t>
  </si>
  <si>
    <t>IITC</t>
  </si>
  <si>
    <t>Total of Insurance Sector</t>
  </si>
  <si>
    <t>Asia Cell Telecommunication</t>
  </si>
  <si>
    <t>TASC</t>
  </si>
  <si>
    <t>Total Of Money Service Sector</t>
  </si>
  <si>
    <t xml:space="preserve">Total </t>
  </si>
  <si>
    <t xml:space="preserve">Babil Animal &amp; Vegetable Production </t>
  </si>
  <si>
    <t>ABAP</t>
  </si>
  <si>
    <t>International Development Bank</t>
  </si>
  <si>
    <t>BIDB</t>
  </si>
  <si>
    <t>Monday 1/6/2026</t>
  </si>
  <si>
    <t xml:space="preserve">OTC Platform Trading Bulletin No (94) </t>
  </si>
  <si>
    <t>Iraq Stock Exchange not trading companies of Monday 1/6/2026</t>
  </si>
  <si>
    <t>ISX Trading Indices of Monday 1/6/2026</t>
  </si>
  <si>
    <t>Bulletin No (94)</t>
  </si>
  <si>
    <t xml:space="preserve">Undisclosed Platform Companies Bulletin No (94) </t>
  </si>
  <si>
    <t>Second Platform Market Bulletin No (94)</t>
  </si>
  <si>
    <t xml:space="preserve">Regular Market Bulletin No (94) </t>
  </si>
  <si>
    <t>Non Iraqis' Bulletin  Monday  Jun 1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</si>
  <si>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</si>
  <si>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</si>
  <si>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</si>
  <si>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</si>
  <si>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</si>
  <si>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</si>
  <si>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</si>
  <si>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Elaf Brokerage Company executed a deliberate cross order on the shares of Al Qurtas Bank Company with a number of shares (27,500,000,000) shares with a value of (27,500,000,000)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</si>
</sst>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0" fontId="77" fillId="0" borderId="134" xfId="0" applyFont="1" applyBorder="1" applyAlignment="1">
      <alignment horizontal="center" vertical="center" wrapText="1"/>
    </xf>
    <xf numFmtId="1" fontId="6" fillId="0" borderId="134" xfId="0" applyNumberFormat="1" applyFont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34" xfId="0" applyFont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165" fontId="77" fillId="0" borderId="134" xfId="0" applyNumberFormat="1" applyFont="1" applyBorder="1" applyAlignment="1">
      <alignment horizontal="center" vertical="center"/>
    </xf>
    <xf numFmtId="0" fontId="8" fillId="0" borderId="140" xfId="1" applyFont="1" applyBorder="1" applyAlignment="1">
      <alignment vertical="center"/>
    </xf>
    <xf numFmtId="3" fontId="8" fillId="0" borderId="134" xfId="0" applyNumberFormat="1" applyFont="1" applyBorder="1" applyAlignment="1">
      <alignment horizontal="center" vertical="center"/>
    </xf>
    <xf numFmtId="0" fontId="8" fillId="59" borderId="134" xfId="1" applyFont="1" applyFill="1" applyBorder="1" applyAlignment="1">
      <alignment vertical="center"/>
    </xf>
    <xf numFmtId="3" fontId="8" fillId="59" borderId="134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0" xfId="0" applyFont="1" applyFill="1" applyBorder="1" applyAlignment="1">
      <alignment vertical="center" wrapText="1"/>
    </xf>
    <xf numFmtId="0" fontId="83" fillId="60" borderId="140" xfId="0" applyFont="1" applyFill="1" applyBorder="1" applyAlignment="1">
      <alignment horizontal="center" vertical="center" wrapText="1"/>
    </xf>
    <xf numFmtId="1" fontId="85" fillId="4" borderId="140" xfId="1500" applyNumberFormat="1" applyFont="1" applyFill="1" applyBorder="1" applyAlignment="1">
      <alignment horizontal="center" vertical="center" wrapText="1"/>
    </xf>
    <xf numFmtId="167" fontId="85" fillId="60" borderId="140" xfId="1500" applyNumberFormat="1" applyFont="1" applyFill="1" applyBorder="1" applyAlignment="1">
      <alignment horizontal="center" vertical="center" wrapText="1"/>
    </xf>
    <xf numFmtId="0" fontId="83" fillId="0" borderId="134" xfId="5" applyFont="1" applyBorder="1" applyAlignment="1">
      <alignment vertical="center"/>
    </xf>
    <xf numFmtId="1" fontId="83" fillId="0" borderId="134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horizontal="center" vertical="center"/>
    </xf>
    <xf numFmtId="0" fontId="83" fillId="0" borderId="133" xfId="0" applyFont="1" applyBorder="1" applyAlignment="1">
      <alignment vertical="center"/>
    </xf>
    <xf numFmtId="0" fontId="79" fillId="0" borderId="135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167" fontId="78" fillId="0" borderId="0" xfId="1500" applyNumberFormat="1" applyFont="1"/>
    <xf numFmtId="167" fontId="79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3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35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8" fillId="0" borderId="139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164" fontId="8" fillId="5" borderId="139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3" xfId="0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0" fontId="83" fillId="0" borderId="135" xfId="0" applyFont="1" applyBorder="1" applyAlignment="1">
      <alignment horizontal="center" vertical="center"/>
    </xf>
    <xf numFmtId="0" fontId="83" fillId="0" borderId="133" xfId="0" applyFont="1" applyBorder="1" applyAlignment="1">
      <alignment horizontal="left" vertical="center"/>
    </xf>
    <xf numFmtId="0" fontId="83" fillId="0" borderId="135" xfId="0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8" fillId="59" borderId="133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1276350</xdr:colOff>
      <xdr:row>0</xdr:row>
      <xdr:rowOff>28575</xdr:rowOff>
    </xdr:from>
    <xdr:to>
      <xdr:col>13</xdr:col>
      <xdr:colOff>2428876</xdr:colOff>
      <xdr:row>3</xdr:row>
      <xdr:rowOff>52797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8575"/>
          <a:ext cx="1152526" cy="1119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32891</xdr:rowOff>
    </xdr:from>
    <xdr:to>
      <xdr:col>6</xdr:col>
      <xdr:colOff>1258956</xdr:colOff>
      <xdr:row>20</xdr:row>
      <xdr:rowOff>578928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80D9B3-88C9-4D22-906F-8E431471F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022" y="4770543"/>
          <a:ext cx="5872369" cy="2782342"/>
        </a:xfrm>
        <a:prstGeom prst="rect">
          <a:avLst/>
        </a:prstGeom>
      </xdr:spPr>
    </xdr:pic>
    <xdr:clientData/>
  </xdr:twoCellAnchor>
  <xdr:twoCellAnchor editAs="oneCell">
    <xdr:from>
      <xdr:col>6</xdr:col>
      <xdr:colOff>1283804</xdr:colOff>
      <xdr:row>15</xdr:row>
      <xdr:rowOff>33131</xdr:rowOff>
    </xdr:from>
    <xdr:to>
      <xdr:col>13</xdr:col>
      <xdr:colOff>2468217</xdr:colOff>
      <xdr:row>20</xdr:row>
      <xdr:rowOff>579782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49CDAD-C911-0AEC-7956-B5950C01F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20239" y="4770783"/>
          <a:ext cx="6079435" cy="2782956"/>
        </a:xfrm>
        <a:prstGeom prst="rect">
          <a:avLst/>
        </a:prstGeom>
      </xdr:spPr>
    </xdr:pic>
    <xdr:clientData/>
  </xdr:twoCellAnchor>
  <xdr:twoCellAnchor editAs="oneCell">
    <xdr:from>
      <xdr:col>11</xdr:col>
      <xdr:colOff>16565</xdr:colOff>
      <xdr:row>5</xdr:row>
      <xdr:rowOff>306455</xdr:rowOff>
    </xdr:from>
    <xdr:to>
      <xdr:col>13</xdr:col>
      <xdr:colOff>2459935</xdr:colOff>
      <xdr:row>14</xdr:row>
      <xdr:rowOff>24848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B63D0BD-5A81-2145-AE43-FD245CE00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11478" y="1896716"/>
          <a:ext cx="3279914" cy="25510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0</xdr:rowOff>
    </xdr:from>
    <xdr:to>
      <xdr:col>6</xdr:col>
      <xdr:colOff>16565</xdr:colOff>
      <xdr:row>28</xdr:row>
      <xdr:rowOff>306456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D038DF-EF0F-5439-9505-9EA1A1689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5"/>
          <a:ext cx="4870175" cy="282436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29</xdr:row>
      <xdr:rowOff>16565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EF5EAD-2E90-92F4-B813-70D54DEBA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2849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71</xdr:row>
      <xdr:rowOff>28256</xdr:rowOff>
    </xdr:from>
    <xdr:to>
      <xdr:col>13</xdr:col>
      <xdr:colOff>1522971</xdr:colOff>
      <xdr:row>71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52</xdr:row>
      <xdr:rowOff>23547</xdr:rowOff>
    </xdr:from>
    <xdr:to>
      <xdr:col>13</xdr:col>
      <xdr:colOff>1497013</xdr:colOff>
      <xdr:row>52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1209675</xdr:colOff>
      <xdr:row>0</xdr:row>
      <xdr:rowOff>0</xdr:rowOff>
    </xdr:from>
    <xdr:to>
      <xdr:col>5</xdr:col>
      <xdr:colOff>1133475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2DA0CEF-4BC2-4AC5-8939-76790BBB5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0"/>
          <a:ext cx="12096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"/>
  <sheetViews>
    <sheetView tabSelected="1" zoomScale="115" zoomScaleNormal="115" workbookViewId="0">
      <selection activeCell="P15" sqref="P1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6.25" customHeight="1">
      <c r="B1" s="167" t="s">
        <v>0</v>
      </c>
      <c r="C1" s="168"/>
      <c r="D1" s="169"/>
      <c r="E1" s="170"/>
      <c r="F1" s="171"/>
      <c r="G1" s="171"/>
      <c r="H1" s="171"/>
      <c r="I1" s="171"/>
      <c r="J1" s="171"/>
      <c r="K1" s="172"/>
      <c r="L1" s="19"/>
      <c r="M1" s="19"/>
      <c r="N1" s="19"/>
    </row>
    <row r="2" spans="2:15" ht="26.25" customHeight="1">
      <c r="B2" s="180" t="s">
        <v>307</v>
      </c>
      <c r="C2" s="181"/>
      <c r="D2" s="18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73" t="s">
        <v>306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5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76" t="s">
        <v>63</v>
      </c>
      <c r="C5" s="177"/>
      <c r="D5" s="178">
        <f>'Bullient '!M93+OTC!H10</f>
        <v>27938712474</v>
      </c>
      <c r="E5" s="179"/>
      <c r="F5" s="23"/>
      <c r="G5" s="176" t="s">
        <v>64</v>
      </c>
      <c r="H5" s="177"/>
      <c r="I5" s="178">
        <f>'Bullient '!N93+OTC!I10</f>
        <v>28637440940.229996</v>
      </c>
      <c r="J5" s="179"/>
      <c r="K5" s="24"/>
      <c r="L5" s="176" t="s">
        <v>8</v>
      </c>
      <c r="M5" s="177"/>
      <c r="N5" s="25">
        <f>'Bullient '!L93+OTC!G10</f>
        <v>1343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61"/>
      <c r="L6" s="162"/>
      <c r="M6" s="163"/>
      <c r="N6" s="28"/>
    </row>
    <row r="7" spans="2:15" ht="24.95" customHeight="1">
      <c r="B7" s="164" t="s">
        <v>1</v>
      </c>
      <c r="C7" s="165"/>
      <c r="D7" s="166"/>
      <c r="E7" s="29">
        <v>948.08</v>
      </c>
      <c r="F7" s="30"/>
      <c r="G7" s="164" t="s">
        <v>5</v>
      </c>
      <c r="H7" s="165"/>
      <c r="I7" s="166"/>
      <c r="J7" s="29">
        <v>1193.54</v>
      </c>
      <c r="K7" s="160"/>
      <c r="L7" s="155"/>
      <c r="M7" s="156"/>
      <c r="N7" s="18"/>
    </row>
    <row r="8" spans="2:15" ht="24.95" customHeight="1">
      <c r="B8" s="164" t="s">
        <v>2</v>
      </c>
      <c r="C8" s="165"/>
      <c r="D8" s="166"/>
      <c r="E8" s="29">
        <v>958.7</v>
      </c>
      <c r="F8" s="31"/>
      <c r="G8" s="164" t="s">
        <v>6</v>
      </c>
      <c r="H8" s="165"/>
      <c r="I8" s="166"/>
      <c r="J8" s="29">
        <v>1200.7</v>
      </c>
      <c r="K8" s="160"/>
      <c r="L8" s="155"/>
      <c r="M8" s="156"/>
      <c r="N8" s="18"/>
    </row>
    <row r="9" spans="2:15" ht="24.95" customHeight="1">
      <c r="B9" s="157" t="s">
        <v>3</v>
      </c>
      <c r="C9" s="158"/>
      <c r="D9" s="159"/>
      <c r="E9" s="131">
        <f>((E7/E8)-1)*100</f>
        <v>-1.1077500782309402</v>
      </c>
      <c r="F9" s="31"/>
      <c r="G9" s="157" t="s">
        <v>3</v>
      </c>
      <c r="H9" s="158"/>
      <c r="I9" s="159"/>
      <c r="J9" s="131">
        <f>((J7/J8)-1)*100</f>
        <v>-0.59631881402515408</v>
      </c>
      <c r="K9" s="160"/>
      <c r="L9" s="155"/>
      <c r="M9" s="156"/>
      <c r="N9" s="18"/>
    </row>
    <row r="10" spans="2:15" ht="24.95" customHeight="1">
      <c r="B10" s="157" t="s">
        <v>4</v>
      </c>
      <c r="C10" s="158"/>
      <c r="D10" s="159"/>
      <c r="E10" s="131">
        <f>E7-E8</f>
        <v>-10.620000000000005</v>
      </c>
      <c r="F10" s="21"/>
      <c r="G10" s="157" t="s">
        <v>4</v>
      </c>
      <c r="H10" s="158"/>
      <c r="I10" s="159"/>
      <c r="J10" s="131">
        <f>J7-J8</f>
        <v>-7.1600000000000819</v>
      </c>
      <c r="K10" s="160"/>
      <c r="L10" s="155"/>
      <c r="M10" s="156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4"/>
      <c r="L11" s="155"/>
      <c r="M11" s="156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39</v>
      </c>
      <c r="I12" s="39" t="s">
        <v>65</v>
      </c>
      <c r="J12" s="38">
        <v>13</v>
      </c>
      <c r="K12" s="160"/>
      <c r="L12" s="155"/>
      <c r="M12" s="156"/>
      <c r="N12" s="18"/>
      <c r="O12" s="32"/>
    </row>
    <row r="13" spans="2:15" ht="24.95" customHeight="1">
      <c r="B13" s="37" t="s">
        <v>69</v>
      </c>
      <c r="C13" s="38">
        <v>49</v>
      </c>
      <c r="D13" s="39" t="s">
        <v>65</v>
      </c>
      <c r="E13" s="38">
        <v>1</v>
      </c>
      <c r="F13" s="30"/>
      <c r="G13" s="185" t="s">
        <v>67</v>
      </c>
      <c r="H13" s="186"/>
      <c r="I13" s="187"/>
      <c r="J13" s="38">
        <v>13</v>
      </c>
      <c r="K13" s="160"/>
      <c r="L13" s="155"/>
      <c r="M13" s="156"/>
      <c r="N13" s="18"/>
      <c r="O13" s="32"/>
    </row>
    <row r="14" spans="2:15" ht="24.95" customHeight="1">
      <c r="B14" s="157" t="s">
        <v>82</v>
      </c>
      <c r="C14" s="158" t="s">
        <v>10</v>
      </c>
      <c r="D14" s="159" t="s">
        <v>10</v>
      </c>
      <c r="E14" s="38">
        <v>6</v>
      </c>
      <c r="F14" s="21"/>
      <c r="G14" s="188" t="s">
        <v>68</v>
      </c>
      <c r="H14" s="189"/>
      <c r="I14" s="190"/>
      <c r="J14" s="38">
        <v>12</v>
      </c>
      <c r="K14" s="160"/>
      <c r="L14" s="155"/>
      <c r="M14" s="156"/>
      <c r="N14" s="26"/>
      <c r="O14" s="32"/>
    </row>
    <row r="15" spans="2:15" ht="24.95" customHeight="1">
      <c r="B15" s="157" t="s">
        <v>66</v>
      </c>
      <c r="C15" s="158" t="s">
        <v>11</v>
      </c>
      <c r="D15" s="159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7"/>
      <c r="O16" s="32"/>
    </row>
    <row r="17" spans="1:21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7"/>
      <c r="O17" s="32"/>
    </row>
    <row r="18" spans="1:21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21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s="18" customFormat="1" ht="48" customHeight="1"/>
    <row r="22" spans="1:21" s="18" customFormat="1" ht="48" customHeight="1">
      <c r="B22" s="118" t="s">
        <v>291</v>
      </c>
      <c r="C22" s="191" t="s">
        <v>319</v>
      </c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3"/>
      <c r="O22" s="1"/>
      <c r="P22" s="1"/>
      <c r="Q22" s="1"/>
      <c r="R22" s="1"/>
      <c r="S22" s="1"/>
      <c r="T22" s="1"/>
      <c r="U22" s="1"/>
    </row>
    <row r="23" spans="1:21" ht="31.5" customHeight="1">
      <c r="A23" s="183" t="s">
        <v>12</v>
      </c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5" t="s">
        <v>61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</row>
    <row r="3" spans="1:14" ht="36.75" customHeight="1">
      <c r="A3" s="196" t="s">
        <v>303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</row>
    <row r="4" spans="1:14" ht="21">
      <c r="A4" s="42"/>
      <c r="B4" s="42"/>
      <c r="C4" s="194" t="s">
        <v>13</v>
      </c>
      <c r="D4" s="194"/>
      <c r="E4" s="194"/>
      <c r="F4" s="194"/>
      <c r="G4" s="42"/>
      <c r="H4" s="194" t="s">
        <v>14</v>
      </c>
      <c r="I4" s="194"/>
      <c r="J4" s="194"/>
      <c r="K4" s="194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199</v>
      </c>
      <c r="D6" s="81">
        <v>0.06</v>
      </c>
      <c r="E6" s="95">
        <v>20</v>
      </c>
      <c r="F6" s="84">
        <v>10000</v>
      </c>
      <c r="G6" s="42"/>
      <c r="H6" s="46" t="s">
        <v>147</v>
      </c>
      <c r="I6" s="81">
        <v>0.08</v>
      </c>
      <c r="J6" s="96">
        <v>-11.11</v>
      </c>
      <c r="K6" s="84">
        <v>3321961</v>
      </c>
      <c r="L6" s="1"/>
      <c r="M6" s="1"/>
    </row>
    <row r="7" spans="1:14" s="49" customFormat="1" ht="17.100000000000001" customHeight="1">
      <c r="A7" s="42"/>
      <c r="B7" s="42"/>
      <c r="C7" s="46" t="s">
        <v>267</v>
      </c>
      <c r="D7" s="81">
        <v>68</v>
      </c>
      <c r="E7" s="95">
        <v>4.62</v>
      </c>
      <c r="F7" s="84">
        <v>778531</v>
      </c>
      <c r="G7" s="42"/>
      <c r="H7" s="46" t="s">
        <v>205</v>
      </c>
      <c r="I7" s="81">
        <v>1.4</v>
      </c>
      <c r="J7" s="96">
        <v>-9.68</v>
      </c>
      <c r="K7" s="84">
        <v>106420</v>
      </c>
      <c r="L7" s="1"/>
    </row>
    <row r="8" spans="1:14" s="49" customFormat="1" ht="17.100000000000001" customHeight="1">
      <c r="A8" s="42"/>
      <c r="B8" s="42"/>
      <c r="C8" s="46" t="s">
        <v>134</v>
      </c>
      <c r="D8" s="81">
        <v>29</v>
      </c>
      <c r="E8" s="95">
        <v>3.57</v>
      </c>
      <c r="F8" s="84">
        <v>10000</v>
      </c>
      <c r="G8" s="42"/>
      <c r="H8" s="46" t="s">
        <v>143</v>
      </c>
      <c r="I8" s="81">
        <v>11.55</v>
      </c>
      <c r="J8" s="96">
        <v>-7.6</v>
      </c>
      <c r="K8" s="84">
        <v>52396</v>
      </c>
    </row>
    <row r="9" spans="1:14" s="49" customFormat="1" ht="17.100000000000001" customHeight="1">
      <c r="A9" s="42"/>
      <c r="B9" s="42"/>
      <c r="C9" s="46" t="s">
        <v>132</v>
      </c>
      <c r="D9" s="81">
        <v>1.2</v>
      </c>
      <c r="E9" s="95">
        <v>3.45</v>
      </c>
      <c r="F9" s="84">
        <v>17971</v>
      </c>
      <c r="G9" s="42"/>
      <c r="H9" s="46" t="s">
        <v>238</v>
      </c>
      <c r="I9" s="81">
        <v>2.4</v>
      </c>
      <c r="J9" s="96">
        <v>-4</v>
      </c>
      <c r="K9" s="84">
        <v>14258960</v>
      </c>
    </row>
    <row r="10" spans="1:14" s="49" customFormat="1" ht="17.100000000000001" customHeight="1">
      <c r="A10" s="42"/>
      <c r="B10" s="42"/>
      <c r="C10" s="46" t="s">
        <v>207</v>
      </c>
      <c r="D10" s="81">
        <v>4.7</v>
      </c>
      <c r="E10" s="95">
        <v>2.17</v>
      </c>
      <c r="F10" s="84">
        <v>544061</v>
      </c>
      <c r="G10" s="42"/>
      <c r="H10" s="46" t="s">
        <v>35</v>
      </c>
      <c r="I10" s="81">
        <v>2.79</v>
      </c>
      <c r="J10" s="96">
        <v>-3.79</v>
      </c>
      <c r="K10" s="84">
        <v>808429</v>
      </c>
    </row>
    <row r="11" spans="1:14" s="49" customFormat="1" ht="33" customHeight="1">
      <c r="A11" s="42"/>
      <c r="B11" s="42"/>
      <c r="C11" s="195" t="s">
        <v>62</v>
      </c>
      <c r="D11" s="195"/>
      <c r="E11" s="195"/>
      <c r="F11" s="195"/>
      <c r="G11" s="195"/>
      <c r="H11" s="195"/>
      <c r="I11" s="195"/>
      <c r="J11" s="195"/>
      <c r="K11" s="195"/>
    </row>
    <row r="12" spans="1:14" s="49" customFormat="1" ht="33" customHeight="1">
      <c r="A12" s="42"/>
      <c r="B12" s="42"/>
      <c r="C12" s="195"/>
      <c r="D12" s="195"/>
      <c r="E12" s="195"/>
      <c r="F12" s="195"/>
      <c r="G12" s="195"/>
      <c r="H12" s="195"/>
      <c r="I12" s="195"/>
      <c r="J12" s="195"/>
      <c r="K12" s="195"/>
    </row>
    <row r="13" spans="1:14" ht="29.25" customHeight="1">
      <c r="A13" s="42"/>
      <c r="B13" s="42"/>
      <c r="C13" s="194" t="s">
        <v>18</v>
      </c>
      <c r="D13" s="194"/>
      <c r="E13" s="194"/>
      <c r="F13" s="194"/>
      <c r="G13" s="100"/>
      <c r="H13" s="194" t="s">
        <v>7</v>
      </c>
      <c r="I13" s="194"/>
      <c r="J13" s="194"/>
      <c r="K13" s="194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279</v>
      </c>
      <c r="D15" s="81">
        <v>1</v>
      </c>
      <c r="E15" s="82">
        <v>0</v>
      </c>
      <c r="F15" s="84">
        <v>27500000000</v>
      </c>
      <c r="G15" s="1"/>
      <c r="H15" s="46" t="s">
        <v>279</v>
      </c>
      <c r="I15" s="81">
        <v>1</v>
      </c>
      <c r="J15" s="82">
        <v>0</v>
      </c>
      <c r="K15" s="84">
        <v>27500000000</v>
      </c>
    </row>
    <row r="16" spans="1:14" ht="17.100000000000001" customHeight="1">
      <c r="A16" s="42"/>
      <c r="B16" s="42"/>
      <c r="C16" s="46" t="s">
        <v>263</v>
      </c>
      <c r="D16" s="81">
        <v>1.71</v>
      </c>
      <c r="E16" s="82">
        <v>-1.1599999999999999</v>
      </c>
      <c r="F16" s="84">
        <v>227072579</v>
      </c>
      <c r="G16" s="1"/>
      <c r="H16" s="46" t="s">
        <v>263</v>
      </c>
      <c r="I16" s="81">
        <v>1.71</v>
      </c>
      <c r="J16" s="82">
        <v>-1.1599999999999999</v>
      </c>
      <c r="K16" s="84">
        <v>390285742.04000002</v>
      </c>
    </row>
    <row r="17" spans="1:11" ht="17.100000000000001" customHeight="1">
      <c r="A17" s="42"/>
      <c r="B17" s="42"/>
      <c r="C17" s="46" t="s">
        <v>287</v>
      </c>
      <c r="D17" s="81">
        <v>2.6</v>
      </c>
      <c r="E17" s="82">
        <v>-3.35</v>
      </c>
      <c r="F17" s="84">
        <v>51521144</v>
      </c>
      <c r="G17" s="1"/>
      <c r="H17" s="46" t="s">
        <v>295</v>
      </c>
      <c r="I17" s="81">
        <v>15.3</v>
      </c>
      <c r="J17" s="82">
        <v>0.26</v>
      </c>
      <c r="K17" s="84">
        <v>208275006.41</v>
      </c>
    </row>
    <row r="18" spans="1:11" ht="17.100000000000001" customHeight="1">
      <c r="A18" s="42"/>
      <c r="B18" s="42"/>
      <c r="C18" s="46" t="s">
        <v>164</v>
      </c>
      <c r="D18" s="81">
        <v>0.38</v>
      </c>
      <c r="E18" s="82">
        <v>0</v>
      </c>
      <c r="F18" s="84">
        <v>20095907</v>
      </c>
      <c r="G18" s="1"/>
      <c r="H18" s="46" t="s">
        <v>287</v>
      </c>
      <c r="I18" s="81">
        <v>2.6</v>
      </c>
      <c r="J18" s="82">
        <v>-3.35</v>
      </c>
      <c r="K18" s="84">
        <v>134971397.31999999</v>
      </c>
    </row>
    <row r="19" spans="1:11" ht="16.5" customHeight="1">
      <c r="A19" s="42"/>
      <c r="B19" s="42"/>
      <c r="C19" s="46" t="s">
        <v>122</v>
      </c>
      <c r="D19" s="81">
        <v>6.21</v>
      </c>
      <c r="E19" s="82">
        <v>-0.96</v>
      </c>
      <c r="F19" s="84">
        <v>18407779</v>
      </c>
      <c r="G19" s="1"/>
      <c r="H19" s="46" t="s">
        <v>122</v>
      </c>
      <c r="I19" s="81">
        <v>6.21</v>
      </c>
      <c r="J19" s="82">
        <v>-0.96</v>
      </c>
      <c r="K19" s="84">
        <v>114355492.2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7"/>
  <sheetViews>
    <sheetView zoomScale="115" zoomScaleNormal="115" workbookViewId="0">
      <selection activeCell="B25" sqref="B25:N2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00" t="s">
        <v>310</v>
      </c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2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03" t="s">
        <v>29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05"/>
    </row>
    <row r="4" spans="1:14" ht="12.95" customHeight="1">
      <c r="A4" s="58"/>
      <c r="B4" s="46" t="s">
        <v>247</v>
      </c>
      <c r="C4" s="59" t="s">
        <v>246</v>
      </c>
      <c r="D4" s="104">
        <v>0.26</v>
      </c>
      <c r="E4" s="104">
        <v>0.26</v>
      </c>
      <c r="F4" s="104">
        <v>0.26</v>
      </c>
      <c r="G4" s="104">
        <v>0.26</v>
      </c>
      <c r="H4" s="104">
        <v>0.26</v>
      </c>
      <c r="I4" s="81">
        <v>0.26</v>
      </c>
      <c r="J4" s="81">
        <v>0.26</v>
      </c>
      <c r="K4" s="99">
        <v>0</v>
      </c>
      <c r="L4" s="83">
        <v>4</v>
      </c>
      <c r="M4" s="84">
        <v>5929926</v>
      </c>
      <c r="N4" s="84">
        <v>1541780.76</v>
      </c>
    </row>
    <row r="5" spans="1:14" ht="12.95" customHeight="1">
      <c r="A5" s="58"/>
      <c r="B5" s="46" t="s">
        <v>287</v>
      </c>
      <c r="C5" s="59" t="s">
        <v>288</v>
      </c>
      <c r="D5" s="104">
        <v>2.7</v>
      </c>
      <c r="E5" s="104">
        <v>2.7</v>
      </c>
      <c r="F5" s="104">
        <v>2.6</v>
      </c>
      <c r="G5" s="104">
        <v>2.62</v>
      </c>
      <c r="H5" s="104">
        <v>2.7</v>
      </c>
      <c r="I5" s="81">
        <v>2.6</v>
      </c>
      <c r="J5" s="81">
        <v>2.69</v>
      </c>
      <c r="K5" s="99">
        <v>-3.35</v>
      </c>
      <c r="L5" s="83">
        <v>185</v>
      </c>
      <c r="M5" s="84">
        <v>51521144</v>
      </c>
      <c r="N5" s="84">
        <v>134971397.31999999</v>
      </c>
    </row>
    <row r="6" spans="1:14" ht="12.95" customHeight="1">
      <c r="A6" s="58"/>
      <c r="B6" s="46" t="s">
        <v>115</v>
      </c>
      <c r="C6" s="59" t="s">
        <v>116</v>
      </c>
      <c r="D6" s="104">
        <v>0.65</v>
      </c>
      <c r="E6" s="104">
        <v>0.66</v>
      </c>
      <c r="F6" s="104">
        <v>0.65</v>
      </c>
      <c r="G6" s="104">
        <v>0.65</v>
      </c>
      <c r="H6" s="104">
        <v>0.65</v>
      </c>
      <c r="I6" s="81">
        <v>0.65</v>
      </c>
      <c r="J6" s="81">
        <v>0.65</v>
      </c>
      <c r="K6" s="99">
        <v>0</v>
      </c>
      <c r="L6" s="83">
        <v>35</v>
      </c>
      <c r="M6" s="84">
        <v>12000000</v>
      </c>
      <c r="N6" s="84">
        <v>7804449.7999999998</v>
      </c>
    </row>
    <row r="7" spans="1:14" ht="12.95" customHeight="1">
      <c r="A7" s="58"/>
      <c r="B7" s="46" t="s">
        <v>164</v>
      </c>
      <c r="C7" s="59" t="s">
        <v>165</v>
      </c>
      <c r="D7" s="104">
        <v>0.38</v>
      </c>
      <c r="E7" s="104">
        <v>0.38</v>
      </c>
      <c r="F7" s="104">
        <v>0.38</v>
      </c>
      <c r="G7" s="104">
        <v>0.38</v>
      </c>
      <c r="H7" s="104">
        <v>0.38</v>
      </c>
      <c r="I7" s="81">
        <v>0.38</v>
      </c>
      <c r="J7" s="81">
        <v>0.38</v>
      </c>
      <c r="K7" s="99">
        <v>0</v>
      </c>
      <c r="L7" s="83">
        <v>13</v>
      </c>
      <c r="M7" s="84">
        <v>20095907</v>
      </c>
      <c r="N7" s="84">
        <v>7636444.6600000001</v>
      </c>
    </row>
    <row r="8" spans="1:14" ht="12.95" customHeight="1">
      <c r="A8" s="58"/>
      <c r="B8" s="46" t="s">
        <v>226</v>
      </c>
      <c r="C8" s="59" t="s">
        <v>225</v>
      </c>
      <c r="D8" s="104">
        <v>0.25</v>
      </c>
      <c r="E8" s="104">
        <v>0.25</v>
      </c>
      <c r="F8" s="104">
        <v>0.25</v>
      </c>
      <c r="G8" s="104">
        <v>0.25</v>
      </c>
      <c r="H8" s="104">
        <v>0.25</v>
      </c>
      <c r="I8" s="81">
        <v>0.25</v>
      </c>
      <c r="J8" s="81">
        <v>0.25</v>
      </c>
      <c r="K8" s="99">
        <v>0</v>
      </c>
      <c r="L8" s="83">
        <v>3</v>
      </c>
      <c r="M8" s="84">
        <v>1220384</v>
      </c>
      <c r="N8" s="84">
        <v>305096</v>
      </c>
    </row>
    <row r="9" spans="1:14" ht="12.95" customHeight="1">
      <c r="A9" s="58"/>
      <c r="B9" s="46" t="s">
        <v>209</v>
      </c>
      <c r="C9" s="59" t="s">
        <v>210</v>
      </c>
      <c r="D9" s="104">
        <v>1.08</v>
      </c>
      <c r="E9" s="104">
        <v>1.08</v>
      </c>
      <c r="F9" s="104">
        <v>1.05</v>
      </c>
      <c r="G9" s="104">
        <v>1.06</v>
      </c>
      <c r="H9" s="104">
        <v>1.06</v>
      </c>
      <c r="I9" s="81">
        <v>1.05</v>
      </c>
      <c r="J9" s="81">
        <v>1.06</v>
      </c>
      <c r="K9" s="99">
        <v>-0.94</v>
      </c>
      <c r="L9" s="83">
        <v>12</v>
      </c>
      <c r="M9" s="84">
        <v>4199624</v>
      </c>
      <c r="N9" s="84">
        <v>4435593.92</v>
      </c>
    </row>
    <row r="10" spans="1:14" ht="12.95" customHeight="1">
      <c r="A10" s="58"/>
      <c r="B10" s="46" t="s">
        <v>147</v>
      </c>
      <c r="C10" s="59" t="s">
        <v>148</v>
      </c>
      <c r="D10" s="104">
        <v>0.09</v>
      </c>
      <c r="E10" s="104">
        <v>0.09</v>
      </c>
      <c r="F10" s="104">
        <v>0.08</v>
      </c>
      <c r="G10" s="104">
        <v>0.09</v>
      </c>
      <c r="H10" s="104">
        <v>0.09</v>
      </c>
      <c r="I10" s="81">
        <v>0.08</v>
      </c>
      <c r="J10" s="81">
        <v>0.09</v>
      </c>
      <c r="K10" s="99">
        <v>-11.11</v>
      </c>
      <c r="L10" s="83">
        <v>3</v>
      </c>
      <c r="M10" s="84">
        <v>3321961</v>
      </c>
      <c r="N10" s="84">
        <v>295784.93</v>
      </c>
    </row>
    <row r="11" spans="1:14" ht="12.95" customHeight="1">
      <c r="A11" s="58"/>
      <c r="B11" s="46" t="s">
        <v>132</v>
      </c>
      <c r="C11" s="59" t="s">
        <v>133</v>
      </c>
      <c r="D11" s="104">
        <v>1.2</v>
      </c>
      <c r="E11" s="104">
        <v>1.2</v>
      </c>
      <c r="F11" s="104">
        <v>1.2</v>
      </c>
      <c r="G11" s="104">
        <v>1.2</v>
      </c>
      <c r="H11" s="104">
        <v>1.1599999999999999</v>
      </c>
      <c r="I11" s="81">
        <v>1.2</v>
      </c>
      <c r="J11" s="81">
        <v>1.1599999999999999</v>
      </c>
      <c r="K11" s="99">
        <v>3.45</v>
      </c>
      <c r="L11" s="83">
        <v>1</v>
      </c>
      <c r="M11" s="84">
        <v>17971</v>
      </c>
      <c r="N11" s="84">
        <v>21565.200000000001</v>
      </c>
    </row>
    <row r="12" spans="1:14" ht="12.95" customHeight="1">
      <c r="A12" s="58"/>
      <c r="B12" s="46" t="s">
        <v>263</v>
      </c>
      <c r="C12" s="59" t="s">
        <v>264</v>
      </c>
      <c r="D12" s="104">
        <v>1.73</v>
      </c>
      <c r="E12" s="104">
        <v>1.73</v>
      </c>
      <c r="F12" s="104">
        <v>1.71</v>
      </c>
      <c r="G12" s="104">
        <v>1.72</v>
      </c>
      <c r="H12" s="104">
        <v>1.74</v>
      </c>
      <c r="I12" s="81">
        <v>1.71</v>
      </c>
      <c r="J12" s="81">
        <v>1.73</v>
      </c>
      <c r="K12" s="99">
        <v>-1.1599999999999999</v>
      </c>
      <c r="L12" s="83">
        <v>101</v>
      </c>
      <c r="M12" s="84">
        <v>227072579</v>
      </c>
      <c r="N12" s="84">
        <v>390285742.04000002</v>
      </c>
    </row>
    <row r="13" spans="1:14" ht="12.95" customHeight="1">
      <c r="A13" s="58"/>
      <c r="B13" s="46" t="s">
        <v>283</v>
      </c>
      <c r="C13" s="59" t="s">
        <v>284</v>
      </c>
      <c r="D13" s="104">
        <v>4.05</v>
      </c>
      <c r="E13" s="104">
        <v>4.07</v>
      </c>
      <c r="F13" s="104">
        <v>4.05</v>
      </c>
      <c r="G13" s="104">
        <v>4.0599999999999996</v>
      </c>
      <c r="H13" s="104">
        <v>4.03</v>
      </c>
      <c r="I13" s="81">
        <v>4.05</v>
      </c>
      <c r="J13" s="81">
        <v>4.05</v>
      </c>
      <c r="K13" s="99">
        <v>0</v>
      </c>
      <c r="L13" s="83">
        <v>133</v>
      </c>
      <c r="M13" s="84">
        <v>14663886</v>
      </c>
      <c r="N13" s="84">
        <v>59498328.850000001</v>
      </c>
    </row>
    <row r="14" spans="1:14" ht="12.95" customHeight="1">
      <c r="A14" s="58"/>
      <c r="B14" s="46" t="s">
        <v>151</v>
      </c>
      <c r="C14" s="59" t="s">
        <v>152</v>
      </c>
      <c r="D14" s="104">
        <v>0.19</v>
      </c>
      <c r="E14" s="104">
        <v>0.19</v>
      </c>
      <c r="F14" s="104">
        <v>0.19</v>
      </c>
      <c r="G14" s="104">
        <v>0.19</v>
      </c>
      <c r="H14" s="104">
        <v>0.19</v>
      </c>
      <c r="I14" s="81">
        <v>0.19</v>
      </c>
      <c r="J14" s="81">
        <v>0.19</v>
      </c>
      <c r="K14" s="99">
        <v>0</v>
      </c>
      <c r="L14" s="83">
        <v>22</v>
      </c>
      <c r="M14" s="84">
        <v>8261588</v>
      </c>
      <c r="N14" s="84">
        <v>1569701.72</v>
      </c>
    </row>
    <row r="15" spans="1:14" ht="12.95" customHeight="1">
      <c r="A15" s="58"/>
      <c r="B15" s="46" t="s">
        <v>231</v>
      </c>
      <c r="C15" s="59" t="s">
        <v>232</v>
      </c>
      <c r="D15" s="104">
        <v>0.63</v>
      </c>
      <c r="E15" s="104">
        <v>0.63</v>
      </c>
      <c r="F15" s="104">
        <v>0.63</v>
      </c>
      <c r="G15" s="104">
        <v>0.63</v>
      </c>
      <c r="H15" s="104">
        <v>0.63</v>
      </c>
      <c r="I15" s="81">
        <v>0.63</v>
      </c>
      <c r="J15" s="81">
        <v>0.63</v>
      </c>
      <c r="K15" s="99">
        <v>0</v>
      </c>
      <c r="L15" s="83">
        <v>4</v>
      </c>
      <c r="M15" s="84">
        <v>12151</v>
      </c>
      <c r="N15" s="84">
        <v>7655.13</v>
      </c>
    </row>
    <row r="16" spans="1:14" ht="12.95" customHeight="1">
      <c r="A16" s="58"/>
      <c r="B16" s="46" t="s">
        <v>199</v>
      </c>
      <c r="C16" s="59" t="s">
        <v>200</v>
      </c>
      <c r="D16" s="104">
        <v>0.06</v>
      </c>
      <c r="E16" s="104">
        <v>0.06</v>
      </c>
      <c r="F16" s="104">
        <v>0.06</v>
      </c>
      <c r="G16" s="104">
        <v>0.06</v>
      </c>
      <c r="H16" s="104">
        <v>0.05</v>
      </c>
      <c r="I16" s="81">
        <v>0.06</v>
      </c>
      <c r="J16" s="81">
        <v>0.05</v>
      </c>
      <c r="K16" s="99">
        <v>20</v>
      </c>
      <c r="L16" s="83">
        <v>17</v>
      </c>
      <c r="M16" s="84">
        <v>10000</v>
      </c>
      <c r="N16" s="84">
        <v>600</v>
      </c>
    </row>
    <row r="17" spans="1:14" ht="12.95" customHeight="1">
      <c r="A17" s="58"/>
      <c r="B17" s="206" t="s">
        <v>89</v>
      </c>
      <c r="C17" s="207"/>
      <c r="D17" s="208"/>
      <c r="E17" s="212"/>
      <c r="F17" s="212"/>
      <c r="G17" s="212"/>
      <c r="H17" s="212"/>
      <c r="I17" s="212"/>
      <c r="J17" s="212"/>
      <c r="K17" s="210"/>
      <c r="L17" s="60">
        <f>SUM(L4:L16)</f>
        <v>533</v>
      </c>
      <c r="M17" s="60">
        <f>SUM(M4:M16)</f>
        <v>348327121</v>
      </c>
      <c r="N17" s="61">
        <f>SUM(N4:N16)</f>
        <v>608374140.33000004</v>
      </c>
    </row>
    <row r="18" spans="1:14" ht="12.95" customHeight="1">
      <c r="A18" s="58"/>
      <c r="B18" s="203" t="s">
        <v>30</v>
      </c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05"/>
    </row>
    <row r="19" spans="1:14" ht="12.95" customHeight="1">
      <c r="A19" s="58"/>
      <c r="B19" s="46" t="s">
        <v>295</v>
      </c>
      <c r="C19" s="59" t="s">
        <v>296</v>
      </c>
      <c r="D19" s="63">
        <v>15.25</v>
      </c>
      <c r="E19" s="81">
        <v>15.34</v>
      </c>
      <c r="F19" s="81">
        <v>15</v>
      </c>
      <c r="G19" s="81">
        <v>15.14</v>
      </c>
      <c r="H19" s="81">
        <v>15.4</v>
      </c>
      <c r="I19" s="81">
        <v>15.3</v>
      </c>
      <c r="J19" s="81">
        <v>15.26</v>
      </c>
      <c r="K19" s="82">
        <v>0.26</v>
      </c>
      <c r="L19" s="83">
        <v>328</v>
      </c>
      <c r="M19" s="84">
        <v>13757279</v>
      </c>
      <c r="N19" s="84">
        <v>208275006.41</v>
      </c>
    </row>
    <row r="20" spans="1:14" ht="12.95" customHeight="1">
      <c r="A20" s="58"/>
      <c r="B20" s="46" t="s">
        <v>207</v>
      </c>
      <c r="C20" s="59" t="s">
        <v>208</v>
      </c>
      <c r="D20" s="63">
        <v>4.6100000000000003</v>
      </c>
      <c r="E20" s="81">
        <v>4.8099999999999996</v>
      </c>
      <c r="F20" s="81">
        <v>4.6100000000000003</v>
      </c>
      <c r="G20" s="81">
        <v>4.7300000000000004</v>
      </c>
      <c r="H20" s="81">
        <v>4.5999999999999996</v>
      </c>
      <c r="I20" s="81">
        <v>4.7</v>
      </c>
      <c r="J20" s="81">
        <v>4.5999999999999996</v>
      </c>
      <c r="K20" s="82">
        <v>2.17</v>
      </c>
      <c r="L20" s="83">
        <v>40</v>
      </c>
      <c r="M20" s="84">
        <v>544061</v>
      </c>
      <c r="N20" s="84">
        <v>2573000.21</v>
      </c>
    </row>
    <row r="21" spans="1:14" ht="12.95" customHeight="1">
      <c r="A21" s="58"/>
      <c r="B21" s="206" t="s">
        <v>117</v>
      </c>
      <c r="C21" s="207"/>
      <c r="D21" s="208"/>
      <c r="E21" s="212"/>
      <c r="F21" s="212"/>
      <c r="G21" s="212"/>
      <c r="H21" s="212"/>
      <c r="I21" s="212"/>
      <c r="J21" s="212"/>
      <c r="K21" s="210"/>
      <c r="L21" s="62">
        <f>SUM(L19:L20)</f>
        <v>368</v>
      </c>
      <c r="M21" s="60">
        <f>SUM(M19:M20)</f>
        <v>14301340</v>
      </c>
      <c r="N21" s="48">
        <f>SUM(N19:N20)</f>
        <v>210848006.62</v>
      </c>
    </row>
    <row r="22" spans="1:14" ht="12.95" customHeight="1">
      <c r="A22" s="58"/>
      <c r="B22" s="203" t="s">
        <v>94</v>
      </c>
      <c r="C22" s="211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05"/>
    </row>
    <row r="23" spans="1:14" ht="12.95" customHeight="1">
      <c r="A23" s="58"/>
      <c r="B23" s="46" t="s">
        <v>192</v>
      </c>
      <c r="C23" s="59" t="s">
        <v>193</v>
      </c>
      <c r="D23" s="81">
        <v>0.45</v>
      </c>
      <c r="E23" s="81">
        <v>0.45</v>
      </c>
      <c r="F23" s="81">
        <v>0.45</v>
      </c>
      <c r="G23" s="81">
        <v>0.45</v>
      </c>
      <c r="H23" s="81">
        <v>0.45</v>
      </c>
      <c r="I23" s="81">
        <v>0.45</v>
      </c>
      <c r="J23" s="81">
        <v>0.45</v>
      </c>
      <c r="K23" s="82">
        <v>0</v>
      </c>
      <c r="L23" s="83">
        <v>1</v>
      </c>
      <c r="M23" s="84">
        <v>500000</v>
      </c>
      <c r="N23" s="84">
        <v>225000</v>
      </c>
    </row>
    <row r="24" spans="1:14" ht="12.95" customHeight="1">
      <c r="A24" s="58"/>
      <c r="B24" s="206" t="s">
        <v>294</v>
      </c>
      <c r="C24" s="207"/>
      <c r="D24" s="208"/>
      <c r="E24" s="212"/>
      <c r="F24" s="212"/>
      <c r="G24" s="212"/>
      <c r="H24" s="212"/>
      <c r="I24" s="212"/>
      <c r="J24" s="212"/>
      <c r="K24" s="210"/>
      <c r="L24" s="65">
        <f>SUM(L23)</f>
        <v>1</v>
      </c>
      <c r="M24" s="65">
        <f>SUM(M23)</f>
        <v>500000</v>
      </c>
      <c r="N24" s="65">
        <f>SUM(N23)</f>
        <v>225000</v>
      </c>
    </row>
    <row r="25" spans="1:14" ht="12.95" customHeight="1">
      <c r="A25" s="58"/>
      <c r="B25" s="203" t="s">
        <v>83</v>
      </c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05"/>
    </row>
    <row r="26" spans="1:14" ht="12.95" customHeight="1">
      <c r="A26" s="58"/>
      <c r="B26" s="46" t="s">
        <v>203</v>
      </c>
      <c r="C26" s="59" t="s">
        <v>204</v>
      </c>
      <c r="D26" s="81">
        <v>22.05</v>
      </c>
      <c r="E26" s="81">
        <v>22.3</v>
      </c>
      <c r="F26" s="81">
        <v>22.05</v>
      </c>
      <c r="G26" s="81">
        <v>22.14</v>
      </c>
      <c r="H26" s="81">
        <v>22.09</v>
      </c>
      <c r="I26" s="81">
        <v>22.3</v>
      </c>
      <c r="J26" s="81">
        <v>22.05</v>
      </c>
      <c r="K26" s="82">
        <v>1.1299999999999999</v>
      </c>
      <c r="L26" s="83">
        <v>14</v>
      </c>
      <c r="M26" s="84">
        <v>266322</v>
      </c>
      <c r="N26" s="84">
        <v>5896999.0899999999</v>
      </c>
    </row>
    <row r="27" spans="1:14" ht="12.95" customHeight="1">
      <c r="A27" s="58"/>
      <c r="B27" s="46" t="s">
        <v>178</v>
      </c>
      <c r="C27" s="59" t="s">
        <v>179</v>
      </c>
      <c r="D27" s="81">
        <v>4.7</v>
      </c>
      <c r="E27" s="81">
        <v>4.7</v>
      </c>
      <c r="F27" s="81">
        <v>4.5999999999999996</v>
      </c>
      <c r="G27" s="81">
        <v>4.68</v>
      </c>
      <c r="H27" s="81">
        <v>4.72</v>
      </c>
      <c r="I27" s="81">
        <v>4.67</v>
      </c>
      <c r="J27" s="81">
        <v>4.5999999999999996</v>
      </c>
      <c r="K27" s="82">
        <v>1.52</v>
      </c>
      <c r="L27" s="83">
        <v>19</v>
      </c>
      <c r="M27" s="84">
        <v>4056000</v>
      </c>
      <c r="N27" s="84">
        <v>18992100</v>
      </c>
    </row>
    <row r="28" spans="1:14" ht="12.95" customHeight="1">
      <c r="A28" s="58"/>
      <c r="B28" s="46" t="s">
        <v>96</v>
      </c>
      <c r="C28" s="59" t="s">
        <v>95</v>
      </c>
      <c r="D28" s="81">
        <v>7</v>
      </c>
      <c r="E28" s="104">
        <v>7</v>
      </c>
      <c r="F28" s="104">
        <v>7</v>
      </c>
      <c r="G28" s="104">
        <v>7</v>
      </c>
      <c r="H28" s="81">
        <v>7</v>
      </c>
      <c r="I28" s="104">
        <v>7</v>
      </c>
      <c r="J28" s="104">
        <v>7</v>
      </c>
      <c r="K28" s="105">
        <v>0</v>
      </c>
      <c r="L28" s="102">
        <v>2</v>
      </c>
      <c r="M28" s="103">
        <v>200000</v>
      </c>
      <c r="N28" s="103">
        <v>1400000</v>
      </c>
    </row>
    <row r="29" spans="1:14" ht="12.95" customHeight="1">
      <c r="A29" s="58"/>
      <c r="B29" s="46" t="s">
        <v>141</v>
      </c>
      <c r="C29" s="59" t="s">
        <v>142</v>
      </c>
      <c r="D29" s="81">
        <v>3.2</v>
      </c>
      <c r="E29" s="81">
        <v>3.23</v>
      </c>
      <c r="F29" s="81">
        <v>3.2</v>
      </c>
      <c r="G29" s="81">
        <v>3.21</v>
      </c>
      <c r="H29" s="81">
        <v>3.2</v>
      </c>
      <c r="I29" s="81">
        <v>3.22</v>
      </c>
      <c r="J29" s="81">
        <v>3.2</v>
      </c>
      <c r="K29" s="82">
        <v>0.63</v>
      </c>
      <c r="L29" s="83">
        <v>34</v>
      </c>
      <c r="M29" s="84">
        <v>3388106</v>
      </c>
      <c r="N29" s="84">
        <v>10877805.6</v>
      </c>
    </row>
    <row r="30" spans="1:14" ht="12.95" customHeight="1">
      <c r="A30" s="58"/>
      <c r="B30" s="206" t="s">
        <v>90</v>
      </c>
      <c r="C30" s="207"/>
      <c r="D30" s="208"/>
      <c r="E30" s="212"/>
      <c r="F30" s="212"/>
      <c r="G30" s="212"/>
      <c r="H30" s="212"/>
      <c r="I30" s="212"/>
      <c r="J30" s="212"/>
      <c r="K30" s="210"/>
      <c r="L30" s="65">
        <f>SUM(L26:L29)</f>
        <v>69</v>
      </c>
      <c r="M30" s="65">
        <f>SUM(M26:M29)</f>
        <v>7910428</v>
      </c>
      <c r="N30" s="65">
        <f>SUM(N26:N29)</f>
        <v>37166904.689999998</v>
      </c>
    </row>
    <row r="31" spans="1:14" ht="12.95" customHeight="1">
      <c r="A31" s="58"/>
      <c r="B31" s="203" t="s">
        <v>84</v>
      </c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05"/>
    </row>
    <row r="32" spans="1:14" ht="12.95" customHeight="1">
      <c r="A32" s="58"/>
      <c r="B32" s="46" t="s">
        <v>122</v>
      </c>
      <c r="C32" s="59" t="s">
        <v>123</v>
      </c>
      <c r="D32" s="104">
        <v>6.27</v>
      </c>
      <c r="E32" s="104">
        <v>6.27</v>
      </c>
      <c r="F32" s="104">
        <v>6.2</v>
      </c>
      <c r="G32" s="104">
        <v>6.21</v>
      </c>
      <c r="H32" s="104">
        <v>6.25</v>
      </c>
      <c r="I32" s="104">
        <v>6.21</v>
      </c>
      <c r="J32" s="104">
        <v>6.27</v>
      </c>
      <c r="K32" s="105">
        <v>-0.96</v>
      </c>
      <c r="L32" s="102">
        <v>131</v>
      </c>
      <c r="M32" s="103">
        <v>18407779</v>
      </c>
      <c r="N32" s="103">
        <v>114355492.2</v>
      </c>
    </row>
    <row r="33" spans="1:14" ht="12.95" customHeight="1">
      <c r="A33" s="58"/>
      <c r="B33" s="46" t="s">
        <v>254</v>
      </c>
      <c r="C33" s="59" t="s">
        <v>253</v>
      </c>
      <c r="D33" s="104">
        <v>2.4700000000000002</v>
      </c>
      <c r="E33" s="104">
        <v>2.4700000000000002</v>
      </c>
      <c r="F33" s="104">
        <v>2.4700000000000002</v>
      </c>
      <c r="G33" s="104">
        <v>2.4700000000000002</v>
      </c>
      <c r="H33" s="104">
        <v>2.4700000000000002</v>
      </c>
      <c r="I33" s="104">
        <v>2.4700000000000002</v>
      </c>
      <c r="J33" s="104">
        <v>2.4700000000000002</v>
      </c>
      <c r="K33" s="105">
        <v>0</v>
      </c>
      <c r="L33" s="102">
        <v>1</v>
      </c>
      <c r="M33" s="103">
        <v>8369</v>
      </c>
      <c r="N33" s="103">
        <v>20671.43</v>
      </c>
    </row>
    <row r="34" spans="1:14" ht="12.95" customHeight="1">
      <c r="A34" s="58"/>
      <c r="B34" s="46" t="s">
        <v>285</v>
      </c>
      <c r="C34" s="59" t="s">
        <v>286</v>
      </c>
      <c r="D34" s="104">
        <v>2.4</v>
      </c>
      <c r="E34" s="104">
        <v>2.4</v>
      </c>
      <c r="F34" s="104">
        <v>2.4</v>
      </c>
      <c r="G34" s="104">
        <v>2.4</v>
      </c>
      <c r="H34" s="104">
        <v>2.4</v>
      </c>
      <c r="I34" s="104">
        <v>2.4</v>
      </c>
      <c r="J34" s="104">
        <v>2.4</v>
      </c>
      <c r="K34" s="105">
        <v>0</v>
      </c>
      <c r="L34" s="102">
        <v>5</v>
      </c>
      <c r="M34" s="103">
        <v>390234</v>
      </c>
      <c r="N34" s="103">
        <v>936561.6</v>
      </c>
    </row>
    <row r="35" spans="1:14" ht="12.95" customHeight="1">
      <c r="A35" s="58"/>
      <c r="B35" s="46" t="s">
        <v>292</v>
      </c>
      <c r="C35" s="59" t="s">
        <v>293</v>
      </c>
      <c r="D35" s="104">
        <v>19</v>
      </c>
      <c r="E35" s="104">
        <v>19.100000000000001</v>
      </c>
      <c r="F35" s="104">
        <v>19</v>
      </c>
      <c r="G35" s="104">
        <v>19</v>
      </c>
      <c r="H35" s="104">
        <v>19</v>
      </c>
      <c r="I35" s="104">
        <v>19.100000000000001</v>
      </c>
      <c r="J35" s="104">
        <v>19</v>
      </c>
      <c r="K35" s="105">
        <v>0.53</v>
      </c>
      <c r="L35" s="102">
        <v>3</v>
      </c>
      <c r="M35" s="103">
        <v>1031325</v>
      </c>
      <c r="N35" s="103">
        <v>19596175</v>
      </c>
    </row>
    <row r="36" spans="1:14" ht="12.95" customHeight="1">
      <c r="A36" s="58"/>
      <c r="B36" s="46" t="s">
        <v>170</v>
      </c>
      <c r="C36" s="59" t="s">
        <v>171</v>
      </c>
      <c r="D36" s="104">
        <v>1.2</v>
      </c>
      <c r="E36" s="104">
        <v>1.2</v>
      </c>
      <c r="F36" s="104">
        <v>1.2</v>
      </c>
      <c r="G36" s="104">
        <v>1.2</v>
      </c>
      <c r="H36" s="104">
        <v>1.2</v>
      </c>
      <c r="I36" s="104">
        <v>1.2</v>
      </c>
      <c r="J36" s="104">
        <v>1.2</v>
      </c>
      <c r="K36" s="105">
        <v>0</v>
      </c>
      <c r="L36" s="102">
        <v>1</v>
      </c>
      <c r="M36" s="103">
        <v>50000</v>
      </c>
      <c r="N36" s="103">
        <v>60000</v>
      </c>
    </row>
    <row r="37" spans="1:14" ht="12.95" customHeight="1">
      <c r="A37" s="58"/>
      <c r="B37" s="46" t="s">
        <v>176</v>
      </c>
      <c r="C37" s="59" t="s">
        <v>177</v>
      </c>
      <c r="D37" s="104">
        <v>2.59</v>
      </c>
      <c r="E37" s="104">
        <v>2.65</v>
      </c>
      <c r="F37" s="104">
        <v>2.5499999999999998</v>
      </c>
      <c r="G37" s="104">
        <v>2.6</v>
      </c>
      <c r="H37" s="104">
        <v>2.59</v>
      </c>
      <c r="I37" s="104">
        <v>2.6</v>
      </c>
      <c r="J37" s="104">
        <v>2.59</v>
      </c>
      <c r="K37" s="105">
        <v>0.39</v>
      </c>
      <c r="L37" s="102">
        <v>7</v>
      </c>
      <c r="M37" s="103">
        <v>407238</v>
      </c>
      <c r="N37" s="103">
        <v>1057928.74</v>
      </c>
    </row>
    <row r="38" spans="1:14" ht="12.95" customHeight="1">
      <c r="A38" s="58"/>
      <c r="B38" s="46" t="s">
        <v>238</v>
      </c>
      <c r="C38" s="59" t="s">
        <v>239</v>
      </c>
      <c r="D38" s="104">
        <v>2.5</v>
      </c>
      <c r="E38" s="104">
        <v>2.5</v>
      </c>
      <c r="F38" s="104">
        <v>2.4</v>
      </c>
      <c r="G38" s="104">
        <v>2.46</v>
      </c>
      <c r="H38" s="104">
        <v>2.4900000000000002</v>
      </c>
      <c r="I38" s="104">
        <v>2.4</v>
      </c>
      <c r="J38" s="104">
        <v>2.5</v>
      </c>
      <c r="K38" s="105">
        <v>-4</v>
      </c>
      <c r="L38" s="102">
        <v>54</v>
      </c>
      <c r="M38" s="103">
        <v>14258960</v>
      </c>
      <c r="N38" s="103">
        <v>35055121.450000003</v>
      </c>
    </row>
    <row r="39" spans="1:14" ht="12.95" customHeight="1">
      <c r="A39" s="58"/>
      <c r="B39" s="46" t="s">
        <v>113</v>
      </c>
      <c r="C39" s="59" t="s">
        <v>114</v>
      </c>
      <c r="D39" s="104">
        <v>1.91</v>
      </c>
      <c r="E39" s="104">
        <v>1.91</v>
      </c>
      <c r="F39" s="104">
        <v>1.91</v>
      </c>
      <c r="G39" s="104">
        <v>1.91</v>
      </c>
      <c r="H39" s="104">
        <v>1.91</v>
      </c>
      <c r="I39" s="104">
        <v>1.91</v>
      </c>
      <c r="J39" s="104">
        <v>1.91</v>
      </c>
      <c r="K39" s="105">
        <v>0</v>
      </c>
      <c r="L39" s="102">
        <v>1</v>
      </c>
      <c r="M39" s="103">
        <v>13090</v>
      </c>
      <c r="N39" s="103">
        <v>25001.9</v>
      </c>
    </row>
    <row r="40" spans="1:14" ht="12.95" customHeight="1">
      <c r="A40" s="58"/>
      <c r="B40" s="46" t="s">
        <v>158</v>
      </c>
      <c r="C40" s="59" t="s">
        <v>127</v>
      </c>
      <c r="D40" s="104">
        <v>2.2999999999999998</v>
      </c>
      <c r="E40" s="104">
        <v>2.2999999999999998</v>
      </c>
      <c r="F40" s="104">
        <v>2.2999999999999998</v>
      </c>
      <c r="G40" s="104">
        <v>2.2999999999999998</v>
      </c>
      <c r="H40" s="104">
        <v>2.29</v>
      </c>
      <c r="I40" s="104">
        <v>2.2999999999999998</v>
      </c>
      <c r="J40" s="104">
        <v>2.2999999999999998</v>
      </c>
      <c r="K40" s="105">
        <v>0</v>
      </c>
      <c r="L40" s="102">
        <v>2</v>
      </c>
      <c r="M40" s="103">
        <v>80100</v>
      </c>
      <c r="N40" s="103">
        <v>184230</v>
      </c>
    </row>
    <row r="41" spans="1:14" ht="12.95" customHeight="1">
      <c r="A41" s="58"/>
      <c r="B41" s="206" t="s">
        <v>91</v>
      </c>
      <c r="C41" s="207"/>
      <c r="D41" s="208"/>
      <c r="E41" s="212"/>
      <c r="F41" s="212"/>
      <c r="G41" s="212"/>
      <c r="H41" s="212"/>
      <c r="I41" s="212"/>
      <c r="J41" s="212"/>
      <c r="K41" s="210"/>
      <c r="L41" s="65">
        <f>SUM(L32:L40)</f>
        <v>205</v>
      </c>
      <c r="M41" s="65">
        <f>SUM(M32:M40)</f>
        <v>34647095</v>
      </c>
      <c r="N41" s="65">
        <f>SUM(N32:N40)</f>
        <v>171291182.32000002</v>
      </c>
    </row>
    <row r="42" spans="1:14" ht="12.95" customHeight="1">
      <c r="A42" s="58"/>
      <c r="B42" s="203" t="s">
        <v>31</v>
      </c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05"/>
    </row>
    <row r="43" spans="1:14" ht="12.95" customHeight="1">
      <c r="A43" s="58"/>
      <c r="B43" s="46" t="s">
        <v>143</v>
      </c>
      <c r="C43" s="59" t="s">
        <v>144</v>
      </c>
      <c r="D43" s="104">
        <v>12.5</v>
      </c>
      <c r="E43" s="104">
        <v>12.5</v>
      </c>
      <c r="F43" s="104">
        <v>11.55</v>
      </c>
      <c r="G43" s="104">
        <v>11.59</v>
      </c>
      <c r="H43" s="104">
        <v>12.25</v>
      </c>
      <c r="I43" s="104">
        <v>11.55</v>
      </c>
      <c r="J43" s="104">
        <v>12.5</v>
      </c>
      <c r="K43" s="105">
        <v>-7.6</v>
      </c>
      <c r="L43" s="102">
        <v>6</v>
      </c>
      <c r="M43" s="103">
        <v>52396</v>
      </c>
      <c r="N43" s="103">
        <v>607450</v>
      </c>
    </row>
    <row r="44" spans="1:14" ht="12.95" customHeight="1">
      <c r="A44" s="58"/>
      <c r="B44" s="46" t="s">
        <v>267</v>
      </c>
      <c r="C44" s="59" t="s">
        <v>268</v>
      </c>
      <c r="D44" s="104">
        <v>65</v>
      </c>
      <c r="E44" s="104">
        <v>68</v>
      </c>
      <c r="F44" s="104">
        <v>65</v>
      </c>
      <c r="G44" s="104">
        <v>65.23</v>
      </c>
      <c r="H44" s="104">
        <v>65</v>
      </c>
      <c r="I44" s="104">
        <v>68</v>
      </c>
      <c r="J44" s="104">
        <v>65</v>
      </c>
      <c r="K44" s="105">
        <v>4.62</v>
      </c>
      <c r="L44" s="102">
        <v>20</v>
      </c>
      <c r="M44" s="103">
        <v>778531</v>
      </c>
      <c r="N44" s="103">
        <v>50784581</v>
      </c>
    </row>
    <row r="45" spans="1:14" ht="12.95" customHeight="1">
      <c r="A45" s="58"/>
      <c r="B45" s="46" t="s">
        <v>190</v>
      </c>
      <c r="C45" s="59" t="s">
        <v>191</v>
      </c>
      <c r="D45" s="104">
        <v>9</v>
      </c>
      <c r="E45" s="104">
        <v>9</v>
      </c>
      <c r="F45" s="104">
        <v>9</v>
      </c>
      <c r="G45" s="104">
        <v>9</v>
      </c>
      <c r="H45" s="104">
        <v>9</v>
      </c>
      <c r="I45" s="104">
        <v>9</v>
      </c>
      <c r="J45" s="104">
        <v>9</v>
      </c>
      <c r="K45" s="105">
        <v>0</v>
      </c>
      <c r="L45" s="102">
        <v>1</v>
      </c>
      <c r="M45" s="103">
        <v>556</v>
      </c>
      <c r="N45" s="103">
        <v>5004</v>
      </c>
    </row>
    <row r="46" spans="1:14" ht="12.95" customHeight="1">
      <c r="A46" s="58"/>
      <c r="B46" s="46" t="s">
        <v>99</v>
      </c>
      <c r="C46" s="59" t="s">
        <v>100</v>
      </c>
      <c r="D46" s="104">
        <v>23</v>
      </c>
      <c r="E46" s="104">
        <v>23</v>
      </c>
      <c r="F46" s="104">
        <v>23</v>
      </c>
      <c r="G46" s="104">
        <v>23</v>
      </c>
      <c r="H46" s="104">
        <v>22.99</v>
      </c>
      <c r="I46" s="104">
        <v>23</v>
      </c>
      <c r="J46" s="104">
        <v>22.99</v>
      </c>
      <c r="K46" s="105">
        <v>0.04</v>
      </c>
      <c r="L46" s="102">
        <v>2</v>
      </c>
      <c r="M46" s="103">
        <v>101000</v>
      </c>
      <c r="N46" s="103">
        <v>2323000</v>
      </c>
    </row>
    <row r="47" spans="1:14" ht="12.95" customHeight="1">
      <c r="A47" s="58"/>
      <c r="B47" s="206" t="s">
        <v>92</v>
      </c>
      <c r="C47" s="207"/>
      <c r="D47" s="208"/>
      <c r="E47" s="212"/>
      <c r="F47" s="212"/>
      <c r="G47" s="212"/>
      <c r="H47" s="212"/>
      <c r="I47" s="212"/>
      <c r="J47" s="212"/>
      <c r="K47" s="210"/>
      <c r="L47" s="64">
        <f>SUM(L43:L46)</f>
        <v>29</v>
      </c>
      <c r="M47" s="61">
        <f>SUM(M43:M46)</f>
        <v>932483</v>
      </c>
      <c r="N47" s="61">
        <f>SUM(N43:N46)</f>
        <v>53720035</v>
      </c>
    </row>
    <row r="48" spans="1:14" ht="12.95" customHeight="1">
      <c r="A48" s="58"/>
      <c r="B48" s="203" t="s">
        <v>85</v>
      </c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05"/>
    </row>
    <row r="49" spans="1:14" ht="12.95" customHeight="1">
      <c r="A49" s="58"/>
      <c r="B49" s="46" t="s">
        <v>299</v>
      </c>
      <c r="C49" s="59" t="s">
        <v>300</v>
      </c>
      <c r="D49" s="63">
        <v>10</v>
      </c>
      <c r="E49" s="104">
        <v>10.5</v>
      </c>
      <c r="F49" s="104">
        <v>10</v>
      </c>
      <c r="G49" s="104">
        <v>10.02</v>
      </c>
      <c r="H49" s="104">
        <v>9.83</v>
      </c>
      <c r="I49" s="104">
        <v>10.1</v>
      </c>
      <c r="J49" s="104">
        <v>10</v>
      </c>
      <c r="K49" s="105">
        <v>1</v>
      </c>
      <c r="L49" s="102">
        <v>13</v>
      </c>
      <c r="M49" s="103">
        <v>140252</v>
      </c>
      <c r="N49" s="103">
        <v>1404870</v>
      </c>
    </row>
    <row r="50" spans="1:14" ht="12.95" customHeight="1">
      <c r="A50" s="58"/>
      <c r="B50" s="46" t="s">
        <v>87</v>
      </c>
      <c r="C50" s="59" t="s">
        <v>43</v>
      </c>
      <c r="D50" s="63">
        <v>0.37</v>
      </c>
      <c r="E50" s="104">
        <v>0.37</v>
      </c>
      <c r="F50" s="104">
        <v>0.37</v>
      </c>
      <c r="G50" s="104">
        <v>0.37</v>
      </c>
      <c r="H50" s="104">
        <v>0.37</v>
      </c>
      <c r="I50" s="104">
        <v>0.37</v>
      </c>
      <c r="J50" s="104">
        <v>0.37</v>
      </c>
      <c r="K50" s="105">
        <v>0</v>
      </c>
      <c r="L50" s="102">
        <v>4</v>
      </c>
      <c r="M50" s="103">
        <v>285050</v>
      </c>
      <c r="N50" s="103">
        <v>105468.5</v>
      </c>
    </row>
    <row r="51" spans="1:14" ht="12.95" customHeight="1">
      <c r="A51" s="58"/>
      <c r="B51" s="206" t="s">
        <v>194</v>
      </c>
      <c r="C51" s="207"/>
      <c r="D51" s="208"/>
      <c r="E51" s="212"/>
      <c r="F51" s="212"/>
      <c r="G51" s="212"/>
      <c r="H51" s="212"/>
      <c r="I51" s="212"/>
      <c r="J51" s="212"/>
      <c r="K51" s="210"/>
      <c r="L51" s="64">
        <f>SUM(L49:L50)</f>
        <v>17</v>
      </c>
      <c r="M51" s="61">
        <f>SUM(M49:M50)</f>
        <v>425302</v>
      </c>
      <c r="N51" s="61">
        <f>SUM(N49:N50)</f>
        <v>1510338.5</v>
      </c>
    </row>
    <row r="52" spans="1:14" s="52" customFormat="1" ht="12.95" customHeight="1">
      <c r="B52" s="66" t="s">
        <v>32</v>
      </c>
      <c r="C52" s="197"/>
      <c r="D52" s="213"/>
      <c r="E52" s="213"/>
      <c r="F52" s="213"/>
      <c r="G52" s="213"/>
      <c r="H52" s="213"/>
      <c r="I52" s="213"/>
      <c r="J52" s="213"/>
      <c r="K52" s="199"/>
      <c r="L52" s="67">
        <f>L51+L47+L41+L30+L21+L17+L24</f>
        <v>1222</v>
      </c>
      <c r="M52" s="67">
        <f>M51+M47+M41+M30+M21+M17+M24</f>
        <v>407043769</v>
      </c>
      <c r="N52" s="67">
        <f>N51+N47+N41+N30+N21+N17+N24</f>
        <v>1083135607.46</v>
      </c>
    </row>
    <row r="53" spans="1:14" s="52" customFormat="1" ht="22.5" customHeight="1">
      <c r="A53" s="51"/>
      <c r="B53" s="200" t="s">
        <v>309</v>
      </c>
      <c r="C53" s="201"/>
      <c r="D53" s="201"/>
      <c r="E53" s="201"/>
      <c r="F53" s="201"/>
      <c r="G53" s="201"/>
      <c r="H53" s="201"/>
      <c r="I53" s="201"/>
      <c r="J53" s="201"/>
      <c r="K53" s="201"/>
      <c r="L53" s="201"/>
      <c r="M53" s="201"/>
      <c r="N53" s="202"/>
    </row>
    <row r="54" spans="1:14" s="52" customFormat="1" ht="48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3.9" customHeight="1">
      <c r="B55" s="203" t="s">
        <v>29</v>
      </c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05"/>
    </row>
    <row r="56" spans="1:14" ht="13.9" customHeight="1">
      <c r="A56" s="58"/>
      <c r="B56" s="46" t="s">
        <v>250</v>
      </c>
      <c r="C56" s="59" t="s">
        <v>251</v>
      </c>
      <c r="D56" s="104">
        <v>0.11</v>
      </c>
      <c r="E56" s="104">
        <v>0.11</v>
      </c>
      <c r="F56" s="104">
        <v>0.11</v>
      </c>
      <c r="G56" s="104">
        <v>0.11</v>
      </c>
      <c r="H56" s="104">
        <v>0.11</v>
      </c>
      <c r="I56" s="104">
        <v>0.11</v>
      </c>
      <c r="J56" s="104">
        <v>0.11</v>
      </c>
      <c r="K56" s="105">
        <v>0</v>
      </c>
      <c r="L56" s="102">
        <v>9</v>
      </c>
      <c r="M56" s="103">
        <v>3200000</v>
      </c>
      <c r="N56" s="103">
        <v>352000</v>
      </c>
    </row>
    <row r="57" spans="1:14" ht="13.9" customHeight="1">
      <c r="A57" s="58"/>
      <c r="B57" s="206" t="s">
        <v>89</v>
      </c>
      <c r="C57" s="207"/>
      <c r="D57" s="208"/>
      <c r="E57" s="212"/>
      <c r="F57" s="212"/>
      <c r="G57" s="212"/>
      <c r="H57" s="212"/>
      <c r="I57" s="212"/>
      <c r="J57" s="212"/>
      <c r="K57" s="210"/>
      <c r="L57" s="65">
        <f>SUM(L56)</f>
        <v>9</v>
      </c>
      <c r="M57" s="65">
        <f>SUM(M56)</f>
        <v>3200000</v>
      </c>
      <c r="N57" s="65">
        <f>SUM(N56)</f>
        <v>352000</v>
      </c>
    </row>
    <row r="58" spans="1:14" ht="13.9" customHeight="1">
      <c r="A58" s="58"/>
      <c r="B58" s="203" t="s">
        <v>94</v>
      </c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05"/>
    </row>
    <row r="59" spans="1:14" ht="13.9" customHeight="1">
      <c r="A59" s="58"/>
      <c r="B59" s="46" t="s">
        <v>244</v>
      </c>
      <c r="C59" s="59" t="s">
        <v>245</v>
      </c>
      <c r="D59" s="104">
        <v>5</v>
      </c>
      <c r="E59" s="104">
        <v>5</v>
      </c>
      <c r="F59" s="104">
        <v>4.8600000000000003</v>
      </c>
      <c r="G59" s="104">
        <v>4.99</v>
      </c>
      <c r="H59" s="104">
        <v>5.03</v>
      </c>
      <c r="I59" s="104">
        <v>4.8600000000000003</v>
      </c>
      <c r="J59" s="104">
        <v>5</v>
      </c>
      <c r="K59" s="105">
        <v>-2.8</v>
      </c>
      <c r="L59" s="102">
        <v>5</v>
      </c>
      <c r="M59" s="103">
        <v>46264</v>
      </c>
      <c r="N59" s="103">
        <v>230814.42</v>
      </c>
    </row>
    <row r="60" spans="1:14" ht="13.9" customHeight="1">
      <c r="A60" s="58"/>
      <c r="B60" s="206" t="s">
        <v>294</v>
      </c>
      <c r="C60" s="207"/>
      <c r="D60" s="208"/>
      <c r="E60" s="212"/>
      <c r="F60" s="212"/>
      <c r="G60" s="212"/>
      <c r="H60" s="212"/>
      <c r="I60" s="212"/>
      <c r="J60" s="212"/>
      <c r="K60" s="210"/>
      <c r="L60" s="65">
        <f>SUM(L59)</f>
        <v>5</v>
      </c>
      <c r="M60" s="65">
        <f>SUM(M59)</f>
        <v>46264</v>
      </c>
      <c r="N60" s="65">
        <f>SUM(N59)</f>
        <v>230814.42</v>
      </c>
    </row>
    <row r="61" spans="1:14" ht="13.9" customHeight="1">
      <c r="A61" s="58"/>
      <c r="B61" s="203" t="s">
        <v>83</v>
      </c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05"/>
    </row>
    <row r="62" spans="1:14" ht="13.9" customHeight="1">
      <c r="A62" s="58"/>
      <c r="B62" s="46" t="s">
        <v>33</v>
      </c>
      <c r="C62" s="59" t="s">
        <v>34</v>
      </c>
      <c r="D62" s="104">
        <v>1.7</v>
      </c>
      <c r="E62" s="104">
        <v>1.7</v>
      </c>
      <c r="F62" s="104">
        <v>1.7</v>
      </c>
      <c r="G62" s="104">
        <v>1.7</v>
      </c>
      <c r="H62" s="104">
        <v>1.7</v>
      </c>
      <c r="I62" s="104">
        <v>1.7</v>
      </c>
      <c r="J62" s="104">
        <v>1.7</v>
      </c>
      <c r="K62" s="105">
        <v>0</v>
      </c>
      <c r="L62" s="102">
        <v>1</v>
      </c>
      <c r="M62" s="103">
        <v>50000</v>
      </c>
      <c r="N62" s="103">
        <v>85000</v>
      </c>
    </row>
    <row r="63" spans="1:14" ht="13.9" customHeight="1">
      <c r="A63" s="58"/>
      <c r="B63" s="206" t="s">
        <v>91</v>
      </c>
      <c r="C63" s="207"/>
      <c r="D63" s="208"/>
      <c r="E63" s="212"/>
      <c r="F63" s="212"/>
      <c r="G63" s="212"/>
      <c r="H63" s="212"/>
      <c r="I63" s="212"/>
      <c r="J63" s="212"/>
      <c r="K63" s="210"/>
      <c r="L63" s="65">
        <f>SUM(L62:L62)</f>
        <v>1</v>
      </c>
      <c r="M63" s="65">
        <f>SUM(M62:M62)</f>
        <v>50000</v>
      </c>
      <c r="N63" s="65">
        <f>SUM(N62:N62)</f>
        <v>85000</v>
      </c>
    </row>
    <row r="64" spans="1:14" ht="13.9" customHeight="1">
      <c r="A64" s="58"/>
      <c r="B64" s="203" t="s">
        <v>84</v>
      </c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05"/>
    </row>
    <row r="65" spans="1:14" ht="13.9" customHeight="1">
      <c r="A65" s="58"/>
      <c r="B65" s="46" t="s">
        <v>282</v>
      </c>
      <c r="C65" s="59" t="s">
        <v>281</v>
      </c>
      <c r="D65" s="86">
        <v>2.86</v>
      </c>
      <c r="E65" s="86">
        <v>2.86</v>
      </c>
      <c r="F65" s="86">
        <v>2.86</v>
      </c>
      <c r="G65" s="86">
        <v>2.86</v>
      </c>
      <c r="H65" s="86">
        <v>2.86</v>
      </c>
      <c r="I65" s="86">
        <v>2.86</v>
      </c>
      <c r="J65" s="86">
        <v>2.86</v>
      </c>
      <c r="K65" s="91">
        <v>0</v>
      </c>
      <c r="L65" s="92">
        <v>1</v>
      </c>
      <c r="M65" s="93">
        <v>342</v>
      </c>
      <c r="N65" s="93">
        <v>978.12</v>
      </c>
    </row>
    <row r="66" spans="1:14" ht="13.9" customHeight="1">
      <c r="A66" s="58"/>
      <c r="B66" s="46" t="s">
        <v>35</v>
      </c>
      <c r="C66" s="59" t="s">
        <v>36</v>
      </c>
      <c r="D66" s="86">
        <v>2.9</v>
      </c>
      <c r="E66" s="86">
        <v>2.9</v>
      </c>
      <c r="F66" s="86">
        <v>2.79</v>
      </c>
      <c r="G66" s="86">
        <v>2.79</v>
      </c>
      <c r="H66" s="86">
        <v>2.9</v>
      </c>
      <c r="I66" s="86">
        <v>2.79</v>
      </c>
      <c r="J66" s="86">
        <v>2.9</v>
      </c>
      <c r="K66" s="91">
        <v>-3.79</v>
      </c>
      <c r="L66" s="92">
        <v>6</v>
      </c>
      <c r="M66" s="93">
        <v>808429</v>
      </c>
      <c r="N66" s="93">
        <v>2256115.83</v>
      </c>
    </row>
    <row r="67" spans="1:14" ht="13.9" customHeight="1">
      <c r="A67" s="58"/>
      <c r="B67" s="206" t="s">
        <v>91</v>
      </c>
      <c r="C67" s="207"/>
      <c r="D67" s="208"/>
      <c r="E67" s="212"/>
      <c r="F67" s="212"/>
      <c r="G67" s="212"/>
      <c r="H67" s="212"/>
      <c r="I67" s="212"/>
      <c r="J67" s="212"/>
      <c r="K67" s="210"/>
      <c r="L67" s="65">
        <f>SUM(L65:L66)</f>
        <v>7</v>
      </c>
      <c r="M67" s="65">
        <f>SUM(M65:M66)</f>
        <v>808771</v>
      </c>
      <c r="N67" s="65">
        <f>SUM(N65:N66)</f>
        <v>2257093.9500000002</v>
      </c>
    </row>
    <row r="68" spans="1:14" ht="13.9" customHeight="1">
      <c r="A68" s="58"/>
      <c r="B68" s="203" t="s">
        <v>31</v>
      </c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5"/>
    </row>
    <row r="69" spans="1:14" ht="13.9" customHeight="1">
      <c r="A69" s="58"/>
      <c r="B69" s="46" t="s">
        <v>134</v>
      </c>
      <c r="C69" s="59" t="s">
        <v>135</v>
      </c>
      <c r="D69" s="81">
        <v>29</v>
      </c>
      <c r="E69" s="81">
        <v>29</v>
      </c>
      <c r="F69" s="81">
        <v>29</v>
      </c>
      <c r="G69" s="86">
        <v>29</v>
      </c>
      <c r="H69" s="86">
        <v>28</v>
      </c>
      <c r="I69" s="86">
        <v>29</v>
      </c>
      <c r="J69" s="81">
        <v>28</v>
      </c>
      <c r="K69" s="82">
        <v>3.57</v>
      </c>
      <c r="L69" s="83">
        <v>1</v>
      </c>
      <c r="M69" s="84">
        <v>10000</v>
      </c>
      <c r="N69" s="84">
        <v>290000</v>
      </c>
    </row>
    <row r="70" spans="1:14" ht="13.9" customHeight="1">
      <c r="A70" s="58"/>
      <c r="B70" s="206" t="s">
        <v>92</v>
      </c>
      <c r="C70" s="207"/>
      <c r="D70" s="208"/>
      <c r="E70" s="209"/>
      <c r="F70" s="209"/>
      <c r="G70" s="209"/>
      <c r="H70" s="209"/>
      <c r="I70" s="209"/>
      <c r="J70" s="209"/>
      <c r="K70" s="210"/>
      <c r="L70" s="65">
        <f>L69</f>
        <v>1</v>
      </c>
      <c r="M70" s="65">
        <f t="shared" ref="M70:N70" si="0">M69</f>
        <v>10000</v>
      </c>
      <c r="N70" s="65">
        <f t="shared" si="0"/>
        <v>290000</v>
      </c>
    </row>
    <row r="71" spans="1:14" s="52" customFormat="1" ht="13.9" customHeight="1">
      <c r="B71" s="66" t="s">
        <v>124</v>
      </c>
      <c r="C71" s="197"/>
      <c r="D71" s="198"/>
      <c r="E71" s="198"/>
      <c r="F71" s="198"/>
      <c r="G71" s="198"/>
      <c r="H71" s="198"/>
      <c r="I71" s="198"/>
      <c r="J71" s="198"/>
      <c r="K71" s="199"/>
      <c r="L71" s="67">
        <f>L67+L57+L70+L60+L63</f>
        <v>23</v>
      </c>
      <c r="M71" s="67">
        <f>M67+M57+M70+M60+M63</f>
        <v>4115035</v>
      </c>
      <c r="N71" s="67">
        <f>N67+N57+N70+N60+N63</f>
        <v>3214908.37</v>
      </c>
    </row>
    <row r="72" spans="1:14" s="52" customFormat="1" ht="22.5" customHeight="1">
      <c r="A72" s="51"/>
      <c r="B72" s="200" t="s">
        <v>308</v>
      </c>
      <c r="C72" s="201"/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2"/>
    </row>
    <row r="73" spans="1:14" s="52" customFormat="1" ht="44.25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s="52" customFormat="1" ht="13.9" customHeight="1">
      <c r="B74" s="203" t="s">
        <v>29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05"/>
    </row>
    <row r="75" spans="1:14" ht="13.9" customHeight="1">
      <c r="A75" s="58"/>
      <c r="B75" s="110" t="s">
        <v>279</v>
      </c>
      <c r="C75" s="111" t="s">
        <v>280</v>
      </c>
      <c r="D75" s="81">
        <v>1</v>
      </c>
      <c r="E75" s="81">
        <v>1</v>
      </c>
      <c r="F75" s="81">
        <v>1</v>
      </c>
      <c r="G75" s="86">
        <v>1</v>
      </c>
      <c r="H75" s="86">
        <v>1</v>
      </c>
      <c r="I75" s="86">
        <v>1</v>
      </c>
      <c r="J75" s="81">
        <v>1</v>
      </c>
      <c r="K75" s="82">
        <v>0</v>
      </c>
      <c r="L75" s="83">
        <v>3</v>
      </c>
      <c r="M75" s="84">
        <v>27500000000</v>
      </c>
      <c r="N75" s="84">
        <v>27500000000</v>
      </c>
    </row>
    <row r="76" spans="1:14" ht="13.9" customHeight="1">
      <c r="A76" s="58"/>
      <c r="B76" s="206" t="s">
        <v>89</v>
      </c>
      <c r="C76" s="207"/>
      <c r="D76" s="208"/>
      <c r="E76" s="212"/>
      <c r="F76" s="212"/>
      <c r="G76" s="212"/>
      <c r="H76" s="212"/>
      <c r="I76" s="212"/>
      <c r="J76" s="212"/>
      <c r="K76" s="210"/>
      <c r="L76" s="65">
        <f>SUM(L74:L75)</f>
        <v>3</v>
      </c>
      <c r="M76" s="65">
        <f>SUM(M74:M75)</f>
        <v>27500000000</v>
      </c>
      <c r="N76" s="65">
        <f>SUM(N74:N75)</f>
        <v>27500000000</v>
      </c>
    </row>
    <row r="77" spans="1:14" ht="13.9" customHeight="1">
      <c r="A77" s="58"/>
      <c r="B77" s="203" t="s">
        <v>83</v>
      </c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05"/>
    </row>
    <row r="78" spans="1:14" ht="13.9" customHeight="1">
      <c r="A78" s="58"/>
      <c r="B78" s="97" t="s">
        <v>205</v>
      </c>
      <c r="C78" s="98" t="s">
        <v>206</v>
      </c>
      <c r="D78" s="94">
        <v>1.5</v>
      </c>
      <c r="E78" s="104">
        <v>1.55</v>
      </c>
      <c r="F78" s="104">
        <v>1.4</v>
      </c>
      <c r="G78" s="104">
        <v>1.42</v>
      </c>
      <c r="H78" s="104">
        <v>1.53</v>
      </c>
      <c r="I78" s="104">
        <v>1.4</v>
      </c>
      <c r="J78" s="104">
        <v>1.55</v>
      </c>
      <c r="K78" s="105">
        <v>-9.68</v>
      </c>
      <c r="L78" s="102">
        <v>11</v>
      </c>
      <c r="M78" s="103">
        <v>106420</v>
      </c>
      <c r="N78" s="103">
        <v>150948.75</v>
      </c>
    </row>
    <row r="79" spans="1:14" ht="13.9" customHeight="1">
      <c r="A79" s="58"/>
      <c r="B79" s="206" t="s">
        <v>91</v>
      </c>
      <c r="C79" s="207"/>
      <c r="D79" s="208"/>
      <c r="E79" s="212"/>
      <c r="F79" s="212"/>
      <c r="G79" s="212"/>
      <c r="H79" s="212"/>
      <c r="I79" s="212"/>
      <c r="J79" s="212"/>
      <c r="K79" s="210"/>
      <c r="L79" s="65">
        <f>SUM(L78:L78)</f>
        <v>11</v>
      </c>
      <c r="M79" s="65">
        <f>SUM(M78:M78)</f>
        <v>106420</v>
      </c>
      <c r="N79" s="65">
        <f>SUM(N78:N78)</f>
        <v>150948.75</v>
      </c>
    </row>
    <row r="80" spans="1:14" ht="13.9" customHeight="1">
      <c r="A80" s="58"/>
      <c r="B80" s="203" t="s">
        <v>84</v>
      </c>
      <c r="C80" s="204"/>
      <c r="D80" s="204"/>
      <c r="E80" s="204"/>
      <c r="F80" s="204"/>
      <c r="G80" s="204"/>
      <c r="H80" s="204"/>
      <c r="I80" s="204"/>
      <c r="J80" s="204"/>
      <c r="K80" s="204"/>
      <c r="L80" s="204"/>
      <c r="M80" s="204"/>
      <c r="N80" s="205"/>
    </row>
    <row r="81" spans="1:14" ht="13.9" customHeight="1">
      <c r="A81" s="58"/>
      <c r="B81" s="97" t="s">
        <v>277</v>
      </c>
      <c r="C81" s="98" t="s">
        <v>278</v>
      </c>
      <c r="D81" s="94">
        <v>1.35</v>
      </c>
      <c r="E81" s="104">
        <v>1.35</v>
      </c>
      <c r="F81" s="104">
        <v>1.35</v>
      </c>
      <c r="G81" s="104">
        <v>1.35</v>
      </c>
      <c r="H81" s="104">
        <v>1.35</v>
      </c>
      <c r="I81" s="104">
        <v>1.35</v>
      </c>
      <c r="J81" s="104">
        <v>1.35</v>
      </c>
      <c r="K81" s="105">
        <v>0</v>
      </c>
      <c r="L81" s="102">
        <v>10</v>
      </c>
      <c r="M81" s="103">
        <v>10336628</v>
      </c>
      <c r="N81" s="103">
        <v>13954447.800000001</v>
      </c>
    </row>
    <row r="82" spans="1:14" ht="13.9" customHeight="1">
      <c r="A82" s="58"/>
      <c r="B82" s="97" t="s">
        <v>103</v>
      </c>
      <c r="C82" s="98" t="s">
        <v>104</v>
      </c>
      <c r="D82" s="94">
        <v>1.1499999999999999</v>
      </c>
      <c r="E82" s="104">
        <v>1.1499999999999999</v>
      </c>
      <c r="F82" s="104">
        <v>1.1499999999999999</v>
      </c>
      <c r="G82" s="104">
        <v>1.1499999999999999</v>
      </c>
      <c r="H82" s="104">
        <v>1.1499999999999999</v>
      </c>
      <c r="I82" s="104">
        <v>1.1499999999999999</v>
      </c>
      <c r="J82" s="104">
        <v>1.1499999999999999</v>
      </c>
      <c r="K82" s="105">
        <v>0</v>
      </c>
      <c r="L82" s="102">
        <v>1</v>
      </c>
      <c r="M82" s="103">
        <v>4321</v>
      </c>
      <c r="N82" s="103">
        <v>4969.1499999999996</v>
      </c>
    </row>
    <row r="83" spans="1:14" ht="13.9" customHeight="1">
      <c r="A83" s="58"/>
      <c r="B83" s="97" t="s">
        <v>219</v>
      </c>
      <c r="C83" s="98" t="s">
        <v>220</v>
      </c>
      <c r="D83" s="94">
        <v>1.91</v>
      </c>
      <c r="E83" s="104">
        <v>1.91</v>
      </c>
      <c r="F83" s="104">
        <v>1.91</v>
      </c>
      <c r="G83" s="104">
        <v>1.91</v>
      </c>
      <c r="H83" s="104">
        <v>1.92</v>
      </c>
      <c r="I83" s="104">
        <v>1.91</v>
      </c>
      <c r="J83" s="104">
        <v>1.91</v>
      </c>
      <c r="K83" s="105">
        <v>0</v>
      </c>
      <c r="L83" s="102">
        <v>1</v>
      </c>
      <c r="M83" s="103">
        <v>1071</v>
      </c>
      <c r="N83" s="103">
        <v>2045.61</v>
      </c>
    </row>
    <row r="84" spans="1:14" ht="13.9" customHeight="1">
      <c r="A84" s="58"/>
      <c r="B84" s="97" t="s">
        <v>38</v>
      </c>
      <c r="C84" s="98" t="s">
        <v>39</v>
      </c>
      <c r="D84" s="94">
        <v>1.22</v>
      </c>
      <c r="E84" s="104">
        <v>1.22</v>
      </c>
      <c r="F84" s="104">
        <v>1.22</v>
      </c>
      <c r="G84" s="104">
        <v>1.22</v>
      </c>
      <c r="H84" s="104">
        <v>1.22</v>
      </c>
      <c r="I84" s="104">
        <v>1.22</v>
      </c>
      <c r="J84" s="104">
        <v>1.22</v>
      </c>
      <c r="K84" s="105">
        <v>0</v>
      </c>
      <c r="L84" s="102">
        <v>1</v>
      </c>
      <c r="M84" s="103">
        <v>1700</v>
      </c>
      <c r="N84" s="103">
        <v>2074</v>
      </c>
    </row>
    <row r="85" spans="1:14" ht="13.9" customHeight="1">
      <c r="A85" s="58"/>
      <c r="B85" s="206" t="s">
        <v>91</v>
      </c>
      <c r="C85" s="207"/>
      <c r="D85" s="208"/>
      <c r="E85" s="209"/>
      <c r="F85" s="209"/>
      <c r="G85" s="209"/>
      <c r="H85" s="209"/>
      <c r="I85" s="209"/>
      <c r="J85" s="209"/>
      <c r="K85" s="210"/>
      <c r="L85" s="65">
        <f>SUM(L81:L84)</f>
        <v>13</v>
      </c>
      <c r="M85" s="65">
        <f>SUM(M81:M84)</f>
        <v>10343720</v>
      </c>
      <c r="N85" s="65">
        <f>SUM(N81:N84)</f>
        <v>13963536.560000001</v>
      </c>
    </row>
    <row r="86" spans="1:14" ht="13.9" customHeight="1">
      <c r="A86" s="58"/>
      <c r="B86" s="203" t="s">
        <v>31</v>
      </c>
      <c r="C86" s="204"/>
      <c r="D86" s="204"/>
      <c r="E86" s="204"/>
      <c r="F86" s="204"/>
      <c r="G86" s="204"/>
      <c r="H86" s="204"/>
      <c r="I86" s="204"/>
      <c r="J86" s="204"/>
      <c r="K86" s="204"/>
      <c r="L86" s="204"/>
      <c r="M86" s="204"/>
      <c r="N86" s="205"/>
    </row>
    <row r="87" spans="1:14" ht="13.9" customHeight="1">
      <c r="A87" s="58"/>
      <c r="B87" s="97" t="s">
        <v>242</v>
      </c>
      <c r="C87" s="98" t="s">
        <v>243</v>
      </c>
      <c r="D87" s="81">
        <v>18.8</v>
      </c>
      <c r="E87" s="81">
        <v>19.05</v>
      </c>
      <c r="F87" s="81">
        <v>18.510000000000002</v>
      </c>
      <c r="G87" s="86">
        <v>18.53</v>
      </c>
      <c r="H87" s="86">
        <v>18.55</v>
      </c>
      <c r="I87" s="86">
        <v>18.510000000000002</v>
      </c>
      <c r="J87" s="81">
        <v>18.600000000000001</v>
      </c>
      <c r="K87" s="82">
        <v>-0.48</v>
      </c>
      <c r="L87" s="83">
        <v>10</v>
      </c>
      <c r="M87" s="84">
        <v>105702</v>
      </c>
      <c r="N87" s="84">
        <v>1958721.53</v>
      </c>
    </row>
    <row r="88" spans="1:14" ht="13.9" customHeight="1">
      <c r="A88" s="58"/>
      <c r="B88" s="206" t="s">
        <v>92</v>
      </c>
      <c r="C88" s="207"/>
      <c r="D88" s="208"/>
      <c r="E88" s="209"/>
      <c r="F88" s="209"/>
      <c r="G88" s="209"/>
      <c r="H88" s="209"/>
      <c r="I88" s="209"/>
      <c r="J88" s="209"/>
      <c r="K88" s="210"/>
      <c r="L88" s="65">
        <f>L87</f>
        <v>10</v>
      </c>
      <c r="M88" s="65">
        <f t="shared" ref="M88:N88" si="1">M87</f>
        <v>105702</v>
      </c>
      <c r="N88" s="65">
        <f t="shared" si="1"/>
        <v>1958721.53</v>
      </c>
    </row>
    <row r="89" spans="1:14" ht="13.9" customHeight="1">
      <c r="A89" s="58"/>
      <c r="B89" s="203" t="s">
        <v>85</v>
      </c>
      <c r="C89" s="204"/>
      <c r="D89" s="204"/>
      <c r="E89" s="204"/>
      <c r="F89" s="204"/>
      <c r="G89" s="204"/>
      <c r="H89" s="204"/>
      <c r="I89" s="204"/>
      <c r="J89" s="204"/>
      <c r="K89" s="204"/>
      <c r="L89" s="204"/>
      <c r="M89" s="204"/>
      <c r="N89" s="205"/>
    </row>
    <row r="90" spans="1:14" ht="13.9" customHeight="1">
      <c r="A90" s="58"/>
      <c r="B90" s="46" t="s">
        <v>201</v>
      </c>
      <c r="C90" s="59" t="s">
        <v>202</v>
      </c>
      <c r="D90" s="63">
        <v>5.09</v>
      </c>
      <c r="E90" s="81">
        <v>5.0999999999999996</v>
      </c>
      <c r="F90" s="81">
        <v>5.0599999999999996</v>
      </c>
      <c r="G90" s="81">
        <v>5.07</v>
      </c>
      <c r="H90" s="81">
        <v>5.08</v>
      </c>
      <c r="I90" s="81">
        <v>5.07</v>
      </c>
      <c r="J90" s="81">
        <v>5.09</v>
      </c>
      <c r="K90" s="105">
        <v>-0.39</v>
      </c>
      <c r="L90" s="83">
        <v>57</v>
      </c>
      <c r="M90" s="84">
        <v>6597444</v>
      </c>
      <c r="N90" s="84">
        <v>33442059.960000001</v>
      </c>
    </row>
    <row r="91" spans="1:14" ht="13.9" customHeight="1">
      <c r="A91" s="58"/>
      <c r="B91" s="206" t="s">
        <v>194</v>
      </c>
      <c r="C91" s="207"/>
      <c r="D91" s="208"/>
      <c r="E91" s="209"/>
      <c r="F91" s="209"/>
      <c r="G91" s="209"/>
      <c r="H91" s="209"/>
      <c r="I91" s="209"/>
      <c r="J91" s="209"/>
      <c r="K91" s="210"/>
      <c r="L91" s="64">
        <f>L90</f>
        <v>57</v>
      </c>
      <c r="M91" s="64">
        <f t="shared" ref="M91:N91" si="2">M90</f>
        <v>6597444</v>
      </c>
      <c r="N91" s="84">
        <f t="shared" si="2"/>
        <v>33442059.960000001</v>
      </c>
    </row>
    <row r="92" spans="1:14" s="52" customFormat="1" ht="13.9" customHeight="1">
      <c r="B92" s="66" t="s">
        <v>71</v>
      </c>
      <c r="C92" s="197"/>
      <c r="D92" s="198"/>
      <c r="E92" s="198"/>
      <c r="F92" s="198"/>
      <c r="G92" s="198"/>
      <c r="H92" s="198"/>
      <c r="I92" s="198"/>
      <c r="J92" s="198"/>
      <c r="K92" s="199"/>
      <c r="L92" s="67">
        <f>L91+L88+L85+L79+L76</f>
        <v>94</v>
      </c>
      <c r="M92" s="67">
        <f>M91+M88+M85+M79+M76</f>
        <v>27517153286</v>
      </c>
      <c r="N92" s="67">
        <f>N91+N88+N85+N79+N76</f>
        <v>27549515266.799999</v>
      </c>
    </row>
    <row r="93" spans="1:14" s="52" customFormat="1" ht="13.9" customHeight="1">
      <c r="B93" s="66" t="s">
        <v>40</v>
      </c>
      <c r="C93" s="197"/>
      <c r="D93" s="198"/>
      <c r="E93" s="198"/>
      <c r="F93" s="198"/>
      <c r="G93" s="198"/>
      <c r="H93" s="198"/>
      <c r="I93" s="198"/>
      <c r="J93" s="198"/>
      <c r="K93" s="199"/>
      <c r="L93" s="67">
        <f>L92+L71+L52</f>
        <v>1339</v>
      </c>
      <c r="M93" s="67">
        <f>M92+M71+M52</f>
        <v>27928312090</v>
      </c>
      <c r="N93" s="67">
        <f>N92+N71+N52</f>
        <v>28635865782.629997</v>
      </c>
    </row>
    <row r="94" spans="1:14" ht="12.95" customHeight="1">
      <c r="A94" s="58"/>
      <c r="N94" s="72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" ht="12.95" customHeight="1">
      <c r="A97" s="58"/>
    </row>
  </sheetData>
  <mergeCells count="58">
    <mergeCell ref="B63:C63"/>
    <mergeCell ref="D63:K63"/>
    <mergeCell ref="B53:N53"/>
    <mergeCell ref="B31:N31"/>
    <mergeCell ref="D41:K41"/>
    <mergeCell ref="B41:C41"/>
    <mergeCell ref="C52:K52"/>
    <mergeCell ref="B42:N42"/>
    <mergeCell ref="D47:K47"/>
    <mergeCell ref="B47:C47"/>
    <mergeCell ref="B48:N48"/>
    <mergeCell ref="B51:C51"/>
    <mergeCell ref="D51:K51"/>
    <mergeCell ref="B76:C76"/>
    <mergeCell ref="D76:K76"/>
    <mergeCell ref="B55:N55"/>
    <mergeCell ref="B57:C57"/>
    <mergeCell ref="D57:K57"/>
    <mergeCell ref="B64:N64"/>
    <mergeCell ref="C71:K71"/>
    <mergeCell ref="B67:C67"/>
    <mergeCell ref="D67:K67"/>
    <mergeCell ref="B68:N68"/>
    <mergeCell ref="B70:C70"/>
    <mergeCell ref="D70:K70"/>
    <mergeCell ref="B58:N58"/>
    <mergeCell ref="B60:C60"/>
    <mergeCell ref="D60:K60"/>
    <mergeCell ref="B61:N61"/>
    <mergeCell ref="B21:C21"/>
    <mergeCell ref="D21:K21"/>
    <mergeCell ref="B25:N25"/>
    <mergeCell ref="B30:C30"/>
    <mergeCell ref="D30:K30"/>
    <mergeCell ref="B22:N22"/>
    <mergeCell ref="B24:C24"/>
    <mergeCell ref="D24:K24"/>
    <mergeCell ref="B1:N1"/>
    <mergeCell ref="B3:N3"/>
    <mergeCell ref="B17:C17"/>
    <mergeCell ref="D17:K17"/>
    <mergeCell ref="B18:N18"/>
    <mergeCell ref="C93:K93"/>
    <mergeCell ref="B72:N72"/>
    <mergeCell ref="C92:K92"/>
    <mergeCell ref="B80:N80"/>
    <mergeCell ref="B85:C85"/>
    <mergeCell ref="D85:K85"/>
    <mergeCell ref="B89:N89"/>
    <mergeCell ref="B91:C91"/>
    <mergeCell ref="D91:K91"/>
    <mergeCell ref="B88:C88"/>
    <mergeCell ref="D88:K88"/>
    <mergeCell ref="B86:N86"/>
    <mergeCell ref="B77:N77"/>
    <mergeCell ref="B79:C79"/>
    <mergeCell ref="D79:K79"/>
    <mergeCell ref="B74:N74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zoomScale="130" zoomScaleNormal="130" workbookViewId="0">
      <selection activeCell="A32" sqref="A3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7" t="s">
        <v>305</v>
      </c>
      <c r="B1" s="217"/>
      <c r="C1" s="217"/>
      <c r="D1" s="217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18" t="s">
        <v>29</v>
      </c>
      <c r="B3" s="219"/>
      <c r="C3" s="219"/>
      <c r="D3" s="220"/>
    </row>
    <row r="4" spans="1:4" ht="13.5" customHeight="1">
      <c r="A4" s="46" t="s">
        <v>172</v>
      </c>
      <c r="B4" s="59" t="s">
        <v>173</v>
      </c>
      <c r="C4" s="104">
        <v>0.95</v>
      </c>
      <c r="D4" s="104">
        <v>0.95</v>
      </c>
    </row>
    <row r="5" spans="1:4" ht="13.5" customHeight="1">
      <c r="A5" s="46" t="s">
        <v>249</v>
      </c>
      <c r="B5" s="59" t="s">
        <v>248</v>
      </c>
      <c r="C5" s="104">
        <v>0.15</v>
      </c>
      <c r="D5" s="104">
        <v>0.15</v>
      </c>
    </row>
    <row r="6" spans="1:4" ht="13.5" customHeight="1">
      <c r="A6" s="46" t="s">
        <v>174</v>
      </c>
      <c r="B6" s="59" t="s">
        <v>175</v>
      </c>
      <c r="C6" s="104">
        <v>0.23</v>
      </c>
      <c r="D6" s="104">
        <v>0.24</v>
      </c>
    </row>
    <row r="7" spans="1:4" ht="13.5" customHeight="1">
      <c r="A7" s="46" t="s">
        <v>236</v>
      </c>
      <c r="B7" s="59" t="s">
        <v>237</v>
      </c>
      <c r="C7" s="104">
        <v>1.1000000000000001</v>
      </c>
      <c r="D7" s="104">
        <v>1.1000000000000001</v>
      </c>
    </row>
    <row r="8" spans="1:4" ht="13.5" customHeight="1">
      <c r="A8" s="46" t="s">
        <v>235</v>
      </c>
      <c r="B8" s="59" t="s">
        <v>157</v>
      </c>
      <c r="C8" s="104">
        <v>0.16</v>
      </c>
      <c r="D8" s="104">
        <v>0.16</v>
      </c>
    </row>
    <row r="9" spans="1:4" ht="13.5" customHeight="1">
      <c r="A9" s="46" t="s">
        <v>162</v>
      </c>
      <c r="B9" s="59" t="s">
        <v>163</v>
      </c>
      <c r="C9" s="47">
        <v>2.2000000000000002</v>
      </c>
      <c r="D9" s="47">
        <v>2.2000000000000002</v>
      </c>
    </row>
    <row r="10" spans="1:4" ht="13.5" customHeight="1">
      <c r="A10" s="214" t="s">
        <v>94</v>
      </c>
      <c r="B10" s="215"/>
      <c r="C10" s="215"/>
      <c r="D10" s="216"/>
    </row>
    <row r="11" spans="1:4" ht="13.5" customHeight="1">
      <c r="A11" s="46" t="s">
        <v>265</v>
      </c>
      <c r="B11" s="59" t="s">
        <v>266</v>
      </c>
      <c r="C11" s="104">
        <v>0.9</v>
      </c>
      <c r="D11" s="104">
        <v>0.9</v>
      </c>
    </row>
    <row r="12" spans="1:4" ht="13.5" customHeight="1">
      <c r="A12" s="214" t="s">
        <v>83</v>
      </c>
      <c r="B12" s="215"/>
      <c r="C12" s="215"/>
      <c r="D12" s="216"/>
    </row>
    <row r="13" spans="1:4" ht="13.5" customHeight="1">
      <c r="A13" s="46" t="s">
        <v>166</v>
      </c>
      <c r="B13" s="59" t="s">
        <v>167</v>
      </c>
      <c r="C13" s="81">
        <v>0.6</v>
      </c>
      <c r="D13" s="81">
        <v>0.6</v>
      </c>
    </row>
    <row r="14" spans="1:4" ht="13.5" customHeight="1">
      <c r="A14" s="46" t="s">
        <v>186</v>
      </c>
      <c r="B14" s="59" t="s">
        <v>187</v>
      </c>
      <c r="C14" s="81">
        <v>0.71</v>
      </c>
      <c r="D14" s="81">
        <v>0.71</v>
      </c>
    </row>
    <row r="15" spans="1:4" ht="13.5" customHeight="1">
      <c r="A15" s="214" t="s">
        <v>84</v>
      </c>
      <c r="B15" s="215"/>
      <c r="C15" s="215"/>
      <c r="D15" s="216"/>
    </row>
    <row r="16" spans="1:4" ht="13.5" customHeight="1">
      <c r="A16" s="46" t="s">
        <v>97</v>
      </c>
      <c r="B16" s="59" t="s">
        <v>98</v>
      </c>
      <c r="C16" s="104">
        <v>6.04</v>
      </c>
      <c r="D16" s="104">
        <v>6.04</v>
      </c>
    </row>
    <row r="17" spans="1:4" ht="13.5" customHeight="1">
      <c r="A17" s="46" t="s">
        <v>168</v>
      </c>
      <c r="B17" s="59" t="s">
        <v>169</v>
      </c>
      <c r="C17" s="104">
        <v>5.44</v>
      </c>
      <c r="D17" s="104">
        <v>5.4</v>
      </c>
    </row>
    <row r="18" spans="1:4" ht="13.5" customHeight="1">
      <c r="A18" s="218" t="s">
        <v>31</v>
      </c>
      <c r="B18" s="219" t="s">
        <v>31</v>
      </c>
      <c r="C18" s="219"/>
      <c r="D18" s="220"/>
    </row>
    <row r="19" spans="1:4" ht="13.5" customHeight="1">
      <c r="A19" s="46" t="s">
        <v>227</v>
      </c>
      <c r="B19" s="59" t="s">
        <v>228</v>
      </c>
      <c r="C19" s="104">
        <v>102.01</v>
      </c>
      <c r="D19" s="104">
        <v>102.01</v>
      </c>
    </row>
    <row r="20" spans="1:4" ht="13.5" customHeight="1">
      <c r="A20" s="46" t="s">
        <v>217</v>
      </c>
      <c r="B20" s="59" t="s">
        <v>218</v>
      </c>
      <c r="C20" s="104">
        <v>14.05</v>
      </c>
      <c r="D20" s="104">
        <v>14.05</v>
      </c>
    </row>
    <row r="21" spans="1:4" ht="13.5" customHeight="1">
      <c r="A21" s="218" t="s">
        <v>85</v>
      </c>
      <c r="B21" s="219"/>
      <c r="C21" s="219"/>
      <c r="D21" s="220"/>
    </row>
    <row r="22" spans="1:4" ht="13.5" customHeight="1">
      <c r="A22" s="46" t="s">
        <v>182</v>
      </c>
      <c r="B22" s="59" t="s">
        <v>183</v>
      </c>
      <c r="C22" s="63">
        <v>2.11</v>
      </c>
      <c r="D22" s="104">
        <v>2.11</v>
      </c>
    </row>
    <row r="23" spans="1:4" ht="13.5" customHeight="1">
      <c r="A23" s="46" t="s">
        <v>211</v>
      </c>
      <c r="B23" s="59" t="s">
        <v>212</v>
      </c>
      <c r="C23" s="63">
        <v>9</v>
      </c>
      <c r="D23" s="63">
        <v>9</v>
      </c>
    </row>
    <row r="24" spans="1:4" ht="13.5" customHeight="1">
      <c r="A24" s="46" t="s">
        <v>188</v>
      </c>
      <c r="B24" s="59" t="s">
        <v>189</v>
      </c>
      <c r="C24" s="104">
        <v>4.5</v>
      </c>
      <c r="D24" s="63">
        <v>4.5</v>
      </c>
    </row>
    <row r="25" spans="1:4" ht="13.5" customHeight="1">
      <c r="A25" s="74" t="s">
        <v>41</v>
      </c>
      <c r="B25" s="74" t="s">
        <v>20</v>
      </c>
      <c r="C25" s="74" t="s">
        <v>93</v>
      </c>
      <c r="D25" s="74" t="s">
        <v>19</v>
      </c>
    </row>
    <row r="26" spans="1:4" ht="13.5" customHeight="1">
      <c r="A26" s="214" t="s">
        <v>29</v>
      </c>
      <c r="B26" s="215"/>
      <c r="C26" s="215"/>
      <c r="D26" s="216"/>
    </row>
    <row r="27" spans="1:4" ht="13.5" customHeight="1">
      <c r="A27" s="110" t="s">
        <v>301</v>
      </c>
      <c r="B27" s="111" t="s">
        <v>302</v>
      </c>
      <c r="C27" s="104">
        <v>1.05</v>
      </c>
      <c r="D27" s="104">
        <v>1.05</v>
      </c>
    </row>
    <row r="28" spans="1:4" ht="13.5" customHeight="1">
      <c r="A28" s="110" t="s">
        <v>289</v>
      </c>
      <c r="B28" s="111" t="s">
        <v>290</v>
      </c>
      <c r="C28" s="104">
        <v>0.09</v>
      </c>
      <c r="D28" s="104">
        <v>0.09</v>
      </c>
    </row>
    <row r="29" spans="1:4" ht="13.5" customHeight="1">
      <c r="A29" s="46" t="s">
        <v>273</v>
      </c>
      <c r="B29" s="59" t="s">
        <v>274</v>
      </c>
      <c r="C29" s="104">
        <v>1</v>
      </c>
      <c r="D29" s="104">
        <v>1</v>
      </c>
    </row>
    <row r="30" spans="1:4" ht="13.5" customHeight="1">
      <c r="A30" s="46" t="s">
        <v>149</v>
      </c>
      <c r="B30" s="59" t="s">
        <v>150</v>
      </c>
      <c r="C30" s="104">
        <v>0.1</v>
      </c>
      <c r="D30" s="104">
        <v>0.1</v>
      </c>
    </row>
    <row r="31" spans="1:4" ht="13.5" customHeight="1">
      <c r="A31" s="46" t="s">
        <v>184</v>
      </c>
      <c r="B31" s="59" t="s">
        <v>185</v>
      </c>
      <c r="C31" s="104">
        <v>0.57999999999999996</v>
      </c>
      <c r="D31" s="104">
        <v>0.57999999999999996</v>
      </c>
    </row>
    <row r="32" spans="1:4" ht="13.5" customHeight="1">
      <c r="A32" s="46" t="s">
        <v>180</v>
      </c>
      <c r="B32" s="59" t="s">
        <v>181</v>
      </c>
      <c r="C32" s="104">
        <v>1.01</v>
      </c>
      <c r="D32" s="104">
        <v>1.01</v>
      </c>
    </row>
    <row r="33" spans="1:4" ht="13.5" customHeight="1">
      <c r="A33" s="46" t="s">
        <v>269</v>
      </c>
      <c r="B33" s="59" t="s">
        <v>270</v>
      </c>
      <c r="C33" s="86">
        <v>0.85</v>
      </c>
      <c r="D33" s="81">
        <v>0.85</v>
      </c>
    </row>
    <row r="34" spans="1:4" ht="13.5" customHeight="1">
      <c r="A34" s="46" t="s">
        <v>126</v>
      </c>
      <c r="B34" s="59" t="s">
        <v>125</v>
      </c>
      <c r="C34" s="86">
        <v>1</v>
      </c>
      <c r="D34" s="86">
        <v>1</v>
      </c>
    </row>
    <row r="35" spans="1:4" ht="13.5" customHeight="1">
      <c r="A35" s="46" t="s">
        <v>255</v>
      </c>
      <c r="B35" s="59" t="s">
        <v>256</v>
      </c>
      <c r="C35" s="86">
        <v>1</v>
      </c>
      <c r="D35" s="94">
        <v>1</v>
      </c>
    </row>
    <row r="36" spans="1:4" ht="13.5" customHeight="1">
      <c r="A36" s="89" t="s">
        <v>229</v>
      </c>
      <c r="B36" s="90" t="s">
        <v>230</v>
      </c>
      <c r="C36" s="86">
        <v>1</v>
      </c>
      <c r="D36" s="86">
        <v>1</v>
      </c>
    </row>
    <row r="37" spans="1:4" ht="13.5" customHeight="1">
      <c r="A37" s="46" t="s">
        <v>197</v>
      </c>
      <c r="B37" s="59" t="s">
        <v>198</v>
      </c>
      <c r="C37" s="86">
        <v>0.75</v>
      </c>
      <c r="D37" s="86">
        <v>0.75</v>
      </c>
    </row>
    <row r="38" spans="1:4" ht="13.5" customHeight="1">
      <c r="A38" s="46" t="s">
        <v>153</v>
      </c>
      <c r="B38" s="59" t="s">
        <v>154</v>
      </c>
      <c r="C38" s="86">
        <v>1</v>
      </c>
      <c r="D38" s="86">
        <v>1</v>
      </c>
    </row>
    <row r="39" spans="1:4" ht="13.5" customHeight="1">
      <c r="A39" s="46" t="s">
        <v>101</v>
      </c>
      <c r="B39" s="59" t="s">
        <v>102</v>
      </c>
      <c r="C39" s="86">
        <v>0.94</v>
      </c>
      <c r="D39" s="86">
        <v>0.94</v>
      </c>
    </row>
    <row r="40" spans="1:4" ht="13.5" customHeight="1">
      <c r="A40" s="87" t="s">
        <v>221</v>
      </c>
      <c r="B40" s="88" t="s">
        <v>222</v>
      </c>
      <c r="C40" s="86">
        <v>1</v>
      </c>
      <c r="D40" s="86">
        <v>1</v>
      </c>
    </row>
    <row r="41" spans="1:4" ht="13.5" customHeight="1">
      <c r="A41" s="46" t="s">
        <v>214</v>
      </c>
      <c r="B41" s="59" t="s">
        <v>213</v>
      </c>
      <c r="C41" s="104">
        <v>0.2</v>
      </c>
      <c r="D41" s="104">
        <v>0.2</v>
      </c>
    </row>
    <row r="42" spans="1:4" ht="13.5" customHeight="1">
      <c r="A42" s="214" t="s">
        <v>94</v>
      </c>
      <c r="B42" s="215"/>
      <c r="C42" s="215"/>
      <c r="D42" s="216"/>
    </row>
    <row r="43" spans="1:4" ht="13.5" customHeight="1">
      <c r="A43" s="46" t="s">
        <v>240</v>
      </c>
      <c r="B43" s="59" t="s">
        <v>241</v>
      </c>
      <c r="C43" s="104">
        <v>0.82</v>
      </c>
      <c r="D43" s="81">
        <v>0.82</v>
      </c>
    </row>
    <row r="44" spans="1:4" ht="13.5" customHeight="1">
      <c r="A44" s="214" t="s">
        <v>161</v>
      </c>
      <c r="B44" s="215"/>
      <c r="C44" s="215"/>
      <c r="D44" s="216"/>
    </row>
    <row r="45" spans="1:4" ht="13.5" customHeight="1">
      <c r="A45" s="46" t="s">
        <v>160</v>
      </c>
      <c r="B45" s="59" t="s">
        <v>159</v>
      </c>
      <c r="C45" s="81">
        <v>1.26</v>
      </c>
      <c r="D45" s="81">
        <v>1.26</v>
      </c>
    </row>
    <row r="46" spans="1:4" ht="13.5" customHeight="1">
      <c r="A46" s="46" t="s">
        <v>272</v>
      </c>
      <c r="B46" s="59" t="s">
        <v>271</v>
      </c>
      <c r="C46" s="81">
        <v>0.69</v>
      </c>
      <c r="D46" s="81">
        <v>0.69</v>
      </c>
    </row>
    <row r="47" spans="1:4" ht="13.5" customHeight="1">
      <c r="A47" s="214" t="s">
        <v>84</v>
      </c>
      <c r="B47" s="215"/>
      <c r="C47" s="215"/>
      <c r="D47" s="216"/>
    </row>
    <row r="48" spans="1:4" ht="13.5" customHeight="1">
      <c r="A48" s="46" t="s">
        <v>88</v>
      </c>
      <c r="B48" s="59" t="s">
        <v>37</v>
      </c>
      <c r="C48" s="86">
        <v>1</v>
      </c>
      <c r="D48" s="86">
        <v>1</v>
      </c>
    </row>
    <row r="49" spans="1:4" ht="13.5" customHeight="1">
      <c r="A49" s="76" t="s">
        <v>145</v>
      </c>
      <c r="B49" s="77" t="s">
        <v>146</v>
      </c>
      <c r="C49" s="86">
        <v>100</v>
      </c>
      <c r="D49" s="86">
        <v>100</v>
      </c>
    </row>
    <row r="50" spans="1:4" ht="13.5" customHeight="1">
      <c r="A50" s="214" t="s">
        <v>83</v>
      </c>
      <c r="B50" s="215"/>
      <c r="C50" s="215"/>
      <c r="D50" s="216"/>
    </row>
    <row r="51" spans="1:4" ht="13.5" customHeight="1">
      <c r="A51" s="46" t="s">
        <v>128</v>
      </c>
      <c r="B51" s="68" t="s">
        <v>129</v>
      </c>
      <c r="C51" s="63">
        <v>1</v>
      </c>
      <c r="D51" s="75">
        <v>1</v>
      </c>
    </row>
    <row r="52" spans="1:4" ht="13.5" customHeight="1">
      <c r="A52" s="74" t="s">
        <v>41</v>
      </c>
      <c r="B52" s="74" t="s">
        <v>20</v>
      </c>
      <c r="C52" s="74" t="s">
        <v>93</v>
      </c>
      <c r="D52" s="74" t="s">
        <v>19</v>
      </c>
    </row>
    <row r="53" spans="1:4" ht="13.5" customHeight="1">
      <c r="A53" s="214" t="s">
        <v>83</v>
      </c>
      <c r="B53" s="215"/>
      <c r="C53" s="215"/>
      <c r="D53" s="216"/>
    </row>
    <row r="54" spans="1:4" ht="13.5" customHeight="1">
      <c r="A54" s="97" t="s">
        <v>86</v>
      </c>
      <c r="B54" s="98" t="s">
        <v>42</v>
      </c>
      <c r="C54" s="94">
        <v>1.5</v>
      </c>
      <c r="D54" s="104">
        <v>1.5</v>
      </c>
    </row>
    <row r="55" spans="1:4">
      <c r="A55" s="214" t="s">
        <v>84</v>
      </c>
      <c r="B55" s="215"/>
      <c r="C55" s="215"/>
      <c r="D55" s="216"/>
    </row>
    <row r="56" spans="1:4">
      <c r="A56" s="97" t="s">
        <v>155</v>
      </c>
      <c r="B56" s="98" t="s">
        <v>156</v>
      </c>
      <c r="C56" s="104">
        <v>1.36</v>
      </c>
      <c r="D56" s="104">
        <v>1.36</v>
      </c>
    </row>
  </sheetData>
  <mergeCells count="14">
    <mergeCell ref="A55:D55"/>
    <mergeCell ref="A42:D42"/>
    <mergeCell ref="A1:D1"/>
    <mergeCell ref="A3:D3"/>
    <mergeCell ref="A21:D21"/>
    <mergeCell ref="A26:D26"/>
    <mergeCell ref="A18:D18"/>
    <mergeCell ref="A15:D15"/>
    <mergeCell ref="A12:D12"/>
    <mergeCell ref="A44:D44"/>
    <mergeCell ref="A47:D47"/>
    <mergeCell ref="A50:D50"/>
    <mergeCell ref="A10:D10"/>
    <mergeCell ref="A53:D5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activeCell="D10" sqref="D10:F11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221" t="s">
        <v>0</v>
      </c>
      <c r="C1" s="221"/>
      <c r="D1" s="221"/>
      <c r="E1" s="221"/>
      <c r="F1" s="133"/>
      <c r="H1" s="134"/>
      <c r="I1" s="134"/>
    </row>
    <row r="2" spans="1:9" ht="18">
      <c r="B2" s="221" t="s">
        <v>311</v>
      </c>
      <c r="C2" s="221"/>
      <c r="D2" s="221"/>
      <c r="E2" s="221"/>
      <c r="F2" s="221"/>
      <c r="H2" s="134"/>
      <c r="I2" s="134"/>
    </row>
    <row r="3" spans="1:9" ht="18">
      <c r="B3" s="132" t="s">
        <v>312</v>
      </c>
      <c r="C3" s="135"/>
      <c r="D3" s="136"/>
      <c r="E3" s="133"/>
      <c r="F3" s="133"/>
      <c r="H3" s="134"/>
      <c r="I3" s="134"/>
    </row>
    <row r="4" spans="1:9" ht="18">
      <c r="B4" s="132"/>
      <c r="C4" s="135"/>
      <c r="D4" s="136"/>
      <c r="E4" s="133"/>
      <c r="F4" s="133"/>
      <c r="H4" s="134"/>
      <c r="I4" s="134"/>
    </row>
    <row r="5" spans="1:9" ht="18">
      <c r="B5" s="132"/>
      <c r="C5" s="135"/>
      <c r="D5" s="136"/>
      <c r="E5" s="133"/>
      <c r="F5" s="133"/>
      <c r="H5" s="134"/>
      <c r="I5" s="134"/>
    </row>
    <row r="6" spans="1:9" ht="17.100000000000001" customHeight="1">
      <c r="B6" s="222" t="s">
        <v>313</v>
      </c>
      <c r="C6" s="223"/>
      <c r="D6" s="223"/>
      <c r="E6" s="137"/>
      <c r="F6" s="137"/>
      <c r="H6" s="134"/>
      <c r="I6" s="134"/>
    </row>
    <row r="7" spans="1:9">
      <c r="B7" s="138" t="s">
        <v>41</v>
      </c>
      <c r="C7" s="139" t="s">
        <v>20</v>
      </c>
      <c r="D7" s="140" t="s">
        <v>314</v>
      </c>
      <c r="E7" s="141" t="s">
        <v>315</v>
      </c>
      <c r="F7" s="141" t="s">
        <v>316</v>
      </c>
      <c r="H7" s="134"/>
      <c r="I7" s="134"/>
    </row>
    <row r="8" spans="1:9" ht="17.100000000000001" customHeight="1">
      <c r="B8" s="224" t="s">
        <v>29</v>
      </c>
      <c r="C8" s="225"/>
      <c r="D8" s="225"/>
      <c r="E8" s="225"/>
      <c r="F8" s="226"/>
    </row>
    <row r="9" spans="1:9" ht="17.100000000000001" customHeight="1">
      <c r="A9" s="114"/>
      <c r="B9" s="142" t="s">
        <v>317</v>
      </c>
      <c r="C9" s="142" t="s">
        <v>284</v>
      </c>
      <c r="D9" s="143">
        <v>12</v>
      </c>
      <c r="E9" s="144">
        <v>500000</v>
      </c>
      <c r="F9" s="144">
        <v>2030000</v>
      </c>
    </row>
    <row r="10" spans="1:9" ht="17.100000000000001" customHeight="1">
      <c r="A10" s="114"/>
      <c r="B10" s="145" t="s">
        <v>318</v>
      </c>
      <c r="C10" s="146"/>
      <c r="D10" s="143">
        <f>SUM(D9)</f>
        <v>12</v>
      </c>
      <c r="E10" s="144">
        <f>SUM(E9)</f>
        <v>500000</v>
      </c>
      <c r="F10" s="144">
        <f>SUM(F9)</f>
        <v>2030000</v>
      </c>
    </row>
    <row r="11" spans="1:9">
      <c r="A11" s="114"/>
      <c r="B11" s="227" t="s">
        <v>40</v>
      </c>
      <c r="C11" s="228"/>
      <c r="D11" s="143">
        <f>D10</f>
        <v>12</v>
      </c>
      <c r="E11" s="144">
        <f>E10</f>
        <v>500000</v>
      </c>
      <c r="F11" s="144">
        <f>F10</f>
        <v>2030000</v>
      </c>
    </row>
    <row r="12" spans="1:9">
      <c r="A12" s="114"/>
      <c r="B12" s="147"/>
      <c r="C12" s="147"/>
      <c r="D12" s="148"/>
      <c r="E12" s="149"/>
      <c r="F12" s="149"/>
    </row>
    <row r="13" spans="1:9">
      <c r="A13" s="114"/>
      <c r="B13" s="114"/>
      <c r="D13" s="150"/>
      <c r="E13" s="151"/>
      <c r="F13" s="151"/>
    </row>
    <row r="14" spans="1:9">
      <c r="A14" s="152"/>
      <c r="B14" s="152"/>
      <c r="C14" s="153"/>
    </row>
    <row r="15" spans="1:9">
      <c r="A15" s="152"/>
      <c r="B15" s="152"/>
      <c r="C15" s="153"/>
    </row>
    <row r="16" spans="1:9">
      <c r="A16" s="152"/>
      <c r="B16" s="152"/>
      <c r="C16" s="153"/>
    </row>
    <row r="17" spans="1:3">
      <c r="A17" s="152"/>
      <c r="B17" s="152"/>
      <c r="C17" s="153"/>
    </row>
    <row r="18" spans="1:3">
      <c r="A18" s="152"/>
      <c r="B18" s="152"/>
      <c r="C18" s="153"/>
    </row>
    <row r="19" spans="1:3">
      <c r="A19" s="152"/>
      <c r="B19" s="152"/>
      <c r="C19" s="153"/>
    </row>
  </sheetData>
  <mergeCells count="5">
    <mergeCell ref="B1:E1"/>
    <mergeCell ref="B2:F2"/>
    <mergeCell ref="B6:D6"/>
    <mergeCell ref="B8:F8"/>
    <mergeCell ref="B11:C11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120" zoomScaleNormal="120" workbookViewId="0">
      <selection activeCell="Q10" sqref="Q10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56" t="s">
        <v>0</v>
      </c>
      <c r="C1" s="257"/>
      <c r="D1" s="258"/>
      <c r="E1" s="6"/>
      <c r="F1" s="10"/>
      <c r="G1" s="10"/>
      <c r="H1" s="10"/>
      <c r="I1" s="10"/>
    </row>
    <row r="2" spans="2:9" ht="10.5" customHeight="1">
      <c r="B2" s="259"/>
      <c r="C2" s="260"/>
      <c r="D2" s="261"/>
      <c r="E2" s="6"/>
      <c r="F2" s="10"/>
      <c r="G2" s="10"/>
      <c r="H2" s="10"/>
      <c r="I2" s="10"/>
    </row>
    <row r="3" spans="2:9" ht="18" customHeight="1">
      <c r="B3" s="101" t="s">
        <v>303</v>
      </c>
      <c r="C3" s="6"/>
      <c r="D3" s="6"/>
      <c r="E3" s="6"/>
      <c r="F3" s="6"/>
      <c r="G3" s="6"/>
      <c r="H3" s="6"/>
      <c r="I3" s="6"/>
    </row>
    <row r="4" spans="2:9" ht="18" customHeight="1">
      <c r="B4" s="101"/>
      <c r="C4" s="6"/>
      <c r="D4" s="6"/>
      <c r="E4" s="6"/>
      <c r="F4" s="6"/>
      <c r="G4" s="6"/>
      <c r="H4" s="6"/>
      <c r="I4" s="6"/>
    </row>
    <row r="5" spans="2:9" ht="18" customHeight="1">
      <c r="B5" s="275" t="s">
        <v>304</v>
      </c>
      <c r="C5" s="276"/>
      <c r="D5" s="276"/>
      <c r="E5" s="276"/>
      <c r="F5" s="276"/>
      <c r="G5" s="276"/>
      <c r="H5" s="276"/>
      <c r="I5" s="277"/>
    </row>
    <row r="6" spans="2:9" ht="30.75" customHeight="1">
      <c r="B6" s="120" t="s">
        <v>15</v>
      </c>
      <c r="C6" s="121" t="s">
        <v>20</v>
      </c>
      <c r="D6" s="121" t="s">
        <v>22</v>
      </c>
      <c r="E6" s="121" t="s">
        <v>23</v>
      </c>
      <c r="F6" s="121" t="s">
        <v>24</v>
      </c>
      <c r="G6" s="122" t="s">
        <v>28</v>
      </c>
      <c r="H6" s="122" t="s">
        <v>18</v>
      </c>
      <c r="I6" s="123" t="s">
        <v>7</v>
      </c>
    </row>
    <row r="7" spans="2:9" ht="18" customHeight="1">
      <c r="B7" s="278" t="s">
        <v>29</v>
      </c>
      <c r="C7" s="279"/>
      <c r="D7" s="279"/>
      <c r="E7" s="279"/>
      <c r="F7" s="279"/>
      <c r="G7" s="279"/>
      <c r="H7" s="279"/>
      <c r="I7" s="280"/>
    </row>
    <row r="8" spans="2:9" ht="18" customHeight="1">
      <c r="B8" s="124" t="s">
        <v>44</v>
      </c>
      <c r="C8" s="125" t="s">
        <v>252</v>
      </c>
      <c r="D8" s="126">
        <v>0.16</v>
      </c>
      <c r="E8" s="126">
        <v>0.15</v>
      </c>
      <c r="F8" s="126">
        <v>0.15</v>
      </c>
      <c r="G8" s="109">
        <v>4</v>
      </c>
      <c r="H8" s="109">
        <v>10400384</v>
      </c>
      <c r="I8" s="109">
        <v>1575157.6</v>
      </c>
    </row>
    <row r="9" spans="2:9" ht="18" customHeight="1">
      <c r="B9" s="127" t="s">
        <v>297</v>
      </c>
      <c r="C9" s="249"/>
      <c r="D9" s="243"/>
      <c r="E9" s="243"/>
      <c r="F9" s="242"/>
      <c r="G9" s="128">
        <f>SUM(G8:G8)</f>
        <v>4</v>
      </c>
      <c r="H9" s="128">
        <f>SUM(H8:H8)</f>
        <v>10400384</v>
      </c>
      <c r="I9" s="128">
        <f>SUM(I8:I8)</f>
        <v>1575157.6</v>
      </c>
    </row>
    <row r="10" spans="2:9" ht="18" customHeight="1">
      <c r="B10" s="129" t="s">
        <v>298</v>
      </c>
      <c r="C10" s="272"/>
      <c r="D10" s="273"/>
      <c r="E10" s="273"/>
      <c r="F10" s="274"/>
      <c r="G10" s="130">
        <f>G9</f>
        <v>4</v>
      </c>
      <c r="H10" s="130">
        <f t="shared" ref="H10:I10" si="0">H9</f>
        <v>10400384</v>
      </c>
      <c r="I10" s="130">
        <f t="shared" si="0"/>
        <v>1575157.6</v>
      </c>
    </row>
    <row r="11" spans="2:9" ht="18" customHeight="1">
      <c r="B11" s="101"/>
      <c r="C11" s="6"/>
      <c r="D11" s="6"/>
      <c r="E11" s="6"/>
      <c r="F11" s="6"/>
      <c r="G11" s="6"/>
      <c r="H11" s="6"/>
      <c r="I11" s="6"/>
    </row>
    <row r="12" spans="2:9" ht="18" customHeight="1">
      <c r="B12" s="269" t="s">
        <v>118</v>
      </c>
      <c r="C12" s="270"/>
      <c r="D12" s="270"/>
      <c r="E12" s="270"/>
      <c r="F12" s="270"/>
      <c r="G12" s="270"/>
      <c r="H12" s="270"/>
      <c r="I12" s="270"/>
    </row>
    <row r="13" spans="2:9" ht="18" customHeight="1">
      <c r="B13" s="262" t="s">
        <v>15</v>
      </c>
      <c r="C13" s="263"/>
      <c r="D13" s="264"/>
      <c r="E13" s="262" t="s">
        <v>20</v>
      </c>
      <c r="F13" s="264"/>
      <c r="G13" s="271" t="s">
        <v>45</v>
      </c>
      <c r="H13" s="263"/>
      <c r="I13" s="264"/>
    </row>
    <row r="14" spans="2:9" ht="12.95" customHeight="1">
      <c r="B14" s="254" t="s">
        <v>29</v>
      </c>
      <c r="C14" s="204"/>
      <c r="D14" s="204"/>
      <c r="E14" s="204"/>
      <c r="F14" s="204"/>
      <c r="G14" s="204"/>
      <c r="H14" s="204"/>
      <c r="I14" s="255"/>
    </row>
    <row r="15" spans="2:9" ht="12.95" customHeight="1">
      <c r="B15" s="245" t="s">
        <v>259</v>
      </c>
      <c r="C15" s="239"/>
      <c r="D15" s="240"/>
      <c r="E15" s="246" t="s">
        <v>260</v>
      </c>
      <c r="F15" s="242"/>
      <c r="G15" s="246" t="s">
        <v>72</v>
      </c>
      <c r="H15" s="243"/>
      <c r="I15" s="242"/>
    </row>
    <row r="16" spans="2:9" ht="12.95" customHeight="1">
      <c r="B16" s="265" t="s">
        <v>196</v>
      </c>
      <c r="C16" s="239"/>
      <c r="D16" s="266"/>
      <c r="E16" s="267" t="s">
        <v>195</v>
      </c>
      <c r="F16" s="268"/>
      <c r="G16" s="267">
        <v>3</v>
      </c>
      <c r="H16" s="243"/>
      <c r="I16" s="268"/>
    </row>
    <row r="17" spans="2:9" ht="12.95" customHeight="1">
      <c r="B17" s="254" t="s">
        <v>84</v>
      </c>
      <c r="C17" s="204"/>
      <c r="D17" s="204"/>
      <c r="E17" s="204"/>
      <c r="F17" s="204"/>
      <c r="G17" s="204"/>
      <c r="H17" s="204"/>
      <c r="I17" s="255"/>
    </row>
    <row r="18" spans="2:9" ht="12.95" customHeight="1">
      <c r="B18" s="245" t="s">
        <v>261</v>
      </c>
      <c r="C18" s="239"/>
      <c r="D18" s="240"/>
      <c r="E18" s="246" t="s">
        <v>262</v>
      </c>
      <c r="F18" s="242"/>
      <c r="G18" s="246">
        <v>2.8</v>
      </c>
      <c r="H18" s="243"/>
      <c r="I18" s="242"/>
    </row>
    <row r="19" spans="2:9" ht="12.95" customHeight="1">
      <c r="B19" s="251" t="s">
        <v>73</v>
      </c>
      <c r="C19" s="252"/>
      <c r="D19" s="252"/>
      <c r="E19" s="252"/>
      <c r="F19" s="252"/>
      <c r="G19" s="252"/>
      <c r="H19" s="252"/>
      <c r="I19" s="253"/>
    </row>
    <row r="20" spans="2:9" ht="12.95" customHeight="1">
      <c r="B20" s="247" t="s">
        <v>107</v>
      </c>
      <c r="C20" s="239"/>
      <c r="D20" s="248"/>
      <c r="E20" s="249" t="s">
        <v>108</v>
      </c>
      <c r="F20" s="250"/>
      <c r="G20" s="249">
        <v>9.0500000000000007</v>
      </c>
      <c r="H20" s="243"/>
      <c r="I20" s="250"/>
    </row>
    <row r="21" spans="2:9" ht="12.95" customHeight="1">
      <c r="B21" s="247" t="s">
        <v>275</v>
      </c>
      <c r="C21" s="239"/>
      <c r="D21" s="248"/>
      <c r="E21" s="249" t="s">
        <v>276</v>
      </c>
      <c r="F21" s="250"/>
      <c r="G21" s="249">
        <v>10</v>
      </c>
      <c r="H21" s="243"/>
      <c r="I21" s="250"/>
    </row>
    <row r="22" spans="2:9" ht="12.95" customHeight="1">
      <c r="B22" s="247" t="s">
        <v>106</v>
      </c>
      <c r="C22" s="239"/>
      <c r="D22" s="248"/>
      <c r="E22" s="249" t="s">
        <v>105</v>
      </c>
      <c r="F22" s="250"/>
      <c r="G22" s="249">
        <v>1</v>
      </c>
      <c r="H22" s="243"/>
      <c r="I22" s="250"/>
    </row>
    <row r="23" spans="2:9" ht="12.95" customHeight="1">
      <c r="B23" s="229" t="s">
        <v>111</v>
      </c>
      <c r="C23" s="230"/>
      <c r="D23" s="231"/>
      <c r="E23" s="232" t="s">
        <v>112</v>
      </c>
      <c r="F23" s="233"/>
      <c r="G23" s="232">
        <v>1</v>
      </c>
      <c r="H23" s="234"/>
      <c r="I23" s="233"/>
    </row>
    <row r="24" spans="2:9" ht="12.95" customHeight="1">
      <c r="B24" s="229" t="s">
        <v>130</v>
      </c>
      <c r="C24" s="230"/>
      <c r="D24" s="231"/>
      <c r="E24" s="232" t="s">
        <v>131</v>
      </c>
      <c r="F24" s="233"/>
      <c r="G24" s="232" t="s">
        <v>72</v>
      </c>
      <c r="H24" s="234"/>
      <c r="I24" s="233"/>
    </row>
    <row r="25" spans="2:9" ht="12.95" customHeight="1">
      <c r="B25" s="235" t="s">
        <v>94</v>
      </c>
      <c r="C25" s="236"/>
      <c r="D25" s="236"/>
      <c r="E25" s="236"/>
      <c r="F25" s="236"/>
      <c r="G25" s="236"/>
      <c r="H25" s="236"/>
      <c r="I25" s="237"/>
    </row>
    <row r="26" spans="2:9" ht="12.95" customHeight="1">
      <c r="B26" s="238" t="s">
        <v>233</v>
      </c>
      <c r="C26" s="239"/>
      <c r="D26" s="240"/>
      <c r="E26" s="241" t="s">
        <v>234</v>
      </c>
      <c r="F26" s="242"/>
      <c r="G26" s="241">
        <v>1</v>
      </c>
      <c r="H26" s="243"/>
      <c r="I26" s="242"/>
    </row>
    <row r="27" spans="2:9" ht="12.95" customHeight="1">
      <c r="B27" s="238" t="s">
        <v>257</v>
      </c>
      <c r="C27" s="239"/>
      <c r="D27" s="240"/>
      <c r="E27" s="241" t="s">
        <v>258</v>
      </c>
      <c r="F27" s="242"/>
      <c r="G27" s="241" t="s">
        <v>72</v>
      </c>
      <c r="H27" s="243"/>
      <c r="I27" s="242"/>
    </row>
    <row r="28" spans="2:9" ht="12.95" customHeight="1">
      <c r="B28" s="238" t="s">
        <v>216</v>
      </c>
      <c r="C28" s="239"/>
      <c r="D28" s="240"/>
      <c r="E28" s="241" t="s">
        <v>215</v>
      </c>
      <c r="F28" s="242"/>
      <c r="G28" s="241">
        <v>0.5</v>
      </c>
      <c r="H28" s="243"/>
      <c r="I28" s="242"/>
    </row>
    <row r="29" spans="2:9" ht="12.95" customHeight="1">
      <c r="B29" s="229" t="s">
        <v>223</v>
      </c>
      <c r="C29" s="230"/>
      <c r="D29" s="231"/>
      <c r="E29" s="244" t="s">
        <v>224</v>
      </c>
      <c r="F29" s="244"/>
      <c r="G29" s="232" t="s">
        <v>72</v>
      </c>
      <c r="H29" s="234"/>
      <c r="I29" s="233"/>
    </row>
    <row r="30" spans="2:9" ht="12.95" customHeight="1">
      <c r="B30" s="229" t="s">
        <v>110</v>
      </c>
      <c r="C30" s="230"/>
      <c r="D30" s="231"/>
      <c r="E30" s="232" t="s">
        <v>109</v>
      </c>
      <c r="F30" s="233"/>
      <c r="G30" s="232" t="s">
        <v>72</v>
      </c>
      <c r="H30" s="234"/>
      <c r="I30" s="233"/>
    </row>
    <row r="31" spans="2:9" ht="25.5" customHeight="1"/>
    <row r="32" spans="2:9" ht="22.5"/>
  </sheetData>
  <mergeCells count="52"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C10:F10"/>
    <mergeCell ref="B5:I5"/>
    <mergeCell ref="B7:I7"/>
    <mergeCell ref="C9:F9"/>
    <mergeCell ref="B17:I17"/>
    <mergeCell ref="B22:D22"/>
    <mergeCell ref="E22:F22"/>
    <mergeCell ref="G22:I22"/>
    <mergeCell ref="B18:D18"/>
    <mergeCell ref="E18:F18"/>
    <mergeCell ref="G18:I18"/>
    <mergeCell ref="B20:D20"/>
    <mergeCell ref="E20:F20"/>
    <mergeCell ref="G20:I20"/>
    <mergeCell ref="B23:D23"/>
    <mergeCell ref="E26:F26"/>
    <mergeCell ref="G26:I26"/>
    <mergeCell ref="B15:D15"/>
    <mergeCell ref="E15:F15"/>
    <mergeCell ref="G15:I15"/>
    <mergeCell ref="B26:D26"/>
    <mergeCell ref="B21:D21"/>
    <mergeCell ref="E21:F21"/>
    <mergeCell ref="G21:I21"/>
    <mergeCell ref="G24:I24"/>
    <mergeCell ref="B24:D24"/>
    <mergeCell ref="E24:F24"/>
    <mergeCell ref="E23:F23"/>
    <mergeCell ref="G23:I23"/>
    <mergeCell ref="B19:I19"/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1" t="s">
        <v>0</v>
      </c>
      <c r="C1" s="281"/>
      <c r="D1" s="5"/>
      <c r="E1" s="5"/>
      <c r="F1" s="5"/>
    </row>
    <row r="2" spans="1:6" ht="27.95" customHeight="1">
      <c r="A2" s="4"/>
      <c r="B2" s="282" t="s">
        <v>303</v>
      </c>
      <c r="C2" s="282"/>
      <c r="D2" s="282"/>
      <c r="E2" s="282"/>
      <c r="F2" s="282"/>
    </row>
    <row r="3" spans="1:6" ht="42.75" customHeight="1">
      <c r="B3" s="275" t="s">
        <v>46</v>
      </c>
      <c r="C3" s="276"/>
      <c r="D3" s="276"/>
      <c r="E3" s="276"/>
      <c r="F3" s="27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06" t="s">
        <v>77</v>
      </c>
      <c r="C12" s="107" t="s">
        <v>56</v>
      </c>
      <c r="D12" s="108" t="s">
        <v>119</v>
      </c>
      <c r="E12" s="112">
        <v>511000</v>
      </c>
      <c r="F12" s="119"/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120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121</v>
      </c>
      <c r="E15" s="14">
        <v>978181.82</v>
      </c>
      <c r="F15" s="16" t="s">
        <v>54</v>
      </c>
    </row>
    <row r="16" spans="1:6" ht="20.100000000000001" customHeight="1">
      <c r="B16" s="11" t="s">
        <v>136</v>
      </c>
      <c r="C16" s="17" t="s">
        <v>51</v>
      </c>
      <c r="D16" s="15" t="s">
        <v>138</v>
      </c>
      <c r="E16" s="14" t="s">
        <v>54</v>
      </c>
      <c r="F16" s="16" t="s">
        <v>54</v>
      </c>
    </row>
    <row r="17" spans="2:6" ht="20.100000000000001" customHeight="1">
      <c r="B17" s="11" t="s">
        <v>137</v>
      </c>
      <c r="C17" s="17" t="s">
        <v>56</v>
      </c>
      <c r="D17" s="15" t="s">
        <v>139</v>
      </c>
      <c r="E17" s="14" t="s">
        <v>54</v>
      </c>
      <c r="F17" s="16" t="s">
        <v>54</v>
      </c>
    </row>
    <row r="18" spans="2:6" ht="20.100000000000001" customHeight="1">
      <c r="B18" s="11" t="s">
        <v>136</v>
      </c>
      <c r="C18" s="17" t="s">
        <v>56</v>
      </c>
      <c r="D18" s="15" t="s">
        <v>140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2026-06-01T10:45:13Z</cp:lastPrinted>
  <dcterms:created xsi:type="dcterms:W3CDTF">2024-09-12T06:50:39Z</dcterms:created>
  <dcterms:modified xsi:type="dcterms:W3CDTF">2026-06-01T11:12:09Z</dcterms:modified>
</cp:coreProperties>
</file>